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ThisWorkbook"/>
  <mc:AlternateContent xmlns:mc="http://schemas.openxmlformats.org/markup-compatibility/2006">
    <mc:Choice Requires="x15">
      <x15ac:absPath xmlns:x15ac="http://schemas.microsoft.com/office/spreadsheetml/2010/11/ac" url="\\KANGAROO\sfhp\SingleFamily\Performance\Bootstrap\14 - Forms\"/>
    </mc:Choice>
  </mc:AlternateContent>
  <xr:revisionPtr revIDLastSave="0" documentId="13_ncr:1_{704F7B2A-F14C-45EC-9289-B00D97C0E3CE}" xr6:coauthVersionLast="47" xr6:coauthVersionMax="47" xr10:uidLastSave="{00000000-0000-0000-0000-000000000000}"/>
  <workbookProtection workbookAlgorithmName="SHA-512" workbookHashValue="Zms1ox4LGArMBZXbo0woQOJx2tZqy8antBu3b6k2vRISIvGRnqFlNDV6Evi9y02iuw/n1SWP/Xy9/9ZW8Y4APQ==" workbookSaltValue="CoqATZ6FY8NQUWHCcgyO5g==" workbookSpinCount="100000" lockStructure="1"/>
  <bookViews>
    <workbookView xWindow="-28920" yWindow="-120" windowWidth="29040" windowHeight="15840" tabRatio="743" xr2:uid="{00000000-000D-0000-FFFF-FFFF00000000}"/>
  </bookViews>
  <sheets>
    <sheet name="Household Income Certification" sheetId="4" r:id="rId1"/>
    <sheet name="Household &amp; Income Information" sheetId="1" r:id="rId2"/>
    <sheet name="Loan Analysis" sheetId="3" r:id="rId3"/>
  </sheet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55" i="1" l="1" a="1"/>
  <c r="I55" i="1" s="1"/>
  <c r="I44" i="1" a="1"/>
  <c r="I44" i="1" s="1"/>
  <c r="I33" i="1" a="1"/>
  <c r="I33" i="1" s="1"/>
  <c r="I22" i="1" a="1"/>
  <c r="I22" i="1" s="1"/>
  <c r="I37" i="4" l="1"/>
  <c r="I38" i="4"/>
  <c r="I39" i="4"/>
  <c r="I40" i="4"/>
  <c r="I41" i="4"/>
  <c r="I43" i="4"/>
  <c r="H37" i="4"/>
  <c r="H38" i="4"/>
  <c r="H39" i="4"/>
  <c r="H40" i="4"/>
  <c r="H41" i="4"/>
  <c r="H42" i="4"/>
  <c r="H43" i="4"/>
  <c r="F37" i="4"/>
  <c r="F38" i="4"/>
  <c r="F39" i="4"/>
  <c r="F40" i="4"/>
  <c r="F41" i="4"/>
  <c r="F42" i="4"/>
  <c r="F43" i="4"/>
  <c r="D37" i="4"/>
  <c r="D38" i="4"/>
  <c r="D39" i="4"/>
  <c r="D40" i="4"/>
  <c r="D41" i="4"/>
  <c r="D42" i="4"/>
  <c r="D43" i="4"/>
  <c r="A37" i="4"/>
  <c r="A38" i="4"/>
  <c r="A39" i="4"/>
  <c r="A40" i="4"/>
  <c r="A41" i="4"/>
  <c r="A42" i="4"/>
  <c r="A43" i="4"/>
  <c r="H36" i="4"/>
  <c r="F36" i="4"/>
  <c r="A36" i="4"/>
  <c r="D36" i="4"/>
  <c r="F44" i="4" l="1"/>
  <c r="J44" i="4" s="1"/>
  <c r="I42" i="4"/>
  <c r="I36" i="4"/>
  <c r="I54" i="1"/>
  <c r="I43" i="1"/>
  <c r="I32" i="1"/>
  <c r="I21" i="1"/>
  <c r="J6" i="4"/>
  <c r="I58" i="3"/>
  <c r="B6" i="4"/>
  <c r="C6" i="3" a="1"/>
  <c r="C6" i="3" s="1"/>
  <c r="B7" i="4" s="1"/>
  <c r="H76" i="1" a="1"/>
  <c r="H76" i="1" s="1"/>
  <c r="H72" i="1" a="1"/>
  <c r="H72" i="1" s="1"/>
  <c r="H68" i="1" a="1"/>
  <c r="H68" i="1" s="1"/>
  <c r="D31" i="4"/>
  <c r="D30" i="4"/>
  <c r="D29" i="4"/>
  <c r="D28" i="4"/>
  <c r="A31" i="4"/>
  <c r="A30" i="4"/>
  <c r="A29" i="4"/>
  <c r="A28" i="4"/>
  <c r="D25" i="4"/>
  <c r="D24" i="4"/>
  <c r="D23" i="4"/>
  <c r="D22" i="4"/>
  <c r="A25" i="4"/>
  <c r="A24" i="4"/>
  <c r="A23" i="4"/>
  <c r="A22" i="4"/>
  <c r="I44" i="4" l="1"/>
  <c r="I45" i="4" s="1"/>
  <c r="D13" i="4"/>
  <c r="D14" i="4"/>
  <c r="D15" i="4"/>
  <c r="D16" i="4"/>
  <c r="D17" i="4"/>
  <c r="D18" i="4"/>
  <c r="D12" i="4"/>
  <c r="I18" i="4"/>
  <c r="G18" i="4"/>
  <c r="A18" i="4"/>
  <c r="I17" i="4"/>
  <c r="G17" i="4"/>
  <c r="A17" i="4"/>
  <c r="I16" i="4"/>
  <c r="G16" i="4"/>
  <c r="A16" i="4"/>
  <c r="I15" i="4"/>
  <c r="G15" i="4"/>
  <c r="A15" i="4"/>
  <c r="I14" i="4"/>
  <c r="G14" i="4"/>
  <c r="A14" i="4"/>
  <c r="I13" i="4"/>
  <c r="G13" i="4"/>
  <c r="A13" i="4"/>
  <c r="I12" i="4"/>
  <c r="G12" i="4"/>
  <c r="A12" i="4"/>
  <c r="G11" i="4"/>
  <c r="I11" i="4"/>
  <c r="A11" i="4"/>
  <c r="I59" i="1" a="1"/>
  <c r="I59" i="1" s="1"/>
  <c r="H75" i="1"/>
  <c r="H71" i="1"/>
  <c r="H67" i="1"/>
  <c r="H25" i="4"/>
  <c r="H31" i="4" l="1"/>
  <c r="H30" i="4"/>
  <c r="H29" i="4"/>
  <c r="I26" i="1" a="1"/>
  <c r="I26" i="1" s="1"/>
  <c r="H22" i="4"/>
  <c r="I48" i="1" a="1"/>
  <c r="I48" i="1" s="1"/>
  <c r="H24" i="4"/>
  <c r="I37" i="1" a="1"/>
  <c r="I37" i="1" s="1"/>
  <c r="H23" i="4"/>
  <c r="I56" i="1"/>
  <c r="I45" i="1"/>
  <c r="I34" i="1"/>
  <c r="I23" i="1"/>
  <c r="H63" i="1" l="1"/>
  <c r="H28" i="4" l="1"/>
  <c r="H32" i="4" s="1" a="1"/>
  <c r="H32" i="4" s="1"/>
  <c r="I46" i="4" s="1"/>
  <c r="H64" i="1" a="1"/>
  <c r="H64" i="1" s="1"/>
  <c r="I80" i="1"/>
  <c r="I27" i="3" s="1"/>
  <c r="I78" i="1" l="1"/>
  <c r="I25" i="3" s="1"/>
  <c r="I79" i="1" l="1"/>
  <c r="I26" i="3" s="1"/>
  <c r="I56" i="3"/>
  <c r="I62" i="3" s="1"/>
  <c r="G60" i="3"/>
  <c r="I60" i="3" s="1"/>
  <c r="I61" i="3"/>
  <c r="G58" i="3"/>
  <c r="I38" i="3"/>
  <c r="I16" i="3"/>
  <c r="I17" i="3"/>
  <c r="I23" i="3"/>
  <c r="I14" i="3"/>
  <c r="I15" i="3"/>
  <c r="I18" i="3"/>
  <c r="I22" i="3" l="1"/>
  <c r="I43" i="3" s="1"/>
  <c r="G59" i="3" s="1"/>
  <c r="I59" i="3" s="1"/>
  <c r="I63" i="3"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<sst xmlns="http://schemas.openxmlformats.org/spreadsheetml/2006/main" count="202" uniqueCount="121">
  <si>
    <t>Texas Department of Housing and Community Affairs</t>
  </si>
  <si>
    <t>Name(s):</t>
  </si>
  <si>
    <t>Term</t>
  </si>
  <si>
    <t>Interest</t>
  </si>
  <si>
    <t>Lien Name</t>
  </si>
  <si>
    <t>Check</t>
  </si>
  <si>
    <t>Date</t>
  </si>
  <si>
    <t xml:space="preserve">Gross Amt. </t>
  </si>
  <si>
    <t>Average per pay period</t>
  </si>
  <si>
    <t># of pay periods per year</t>
  </si>
  <si>
    <t>Gross pay per year</t>
  </si>
  <si>
    <t>Monthly</t>
  </si>
  <si>
    <t>Amount</t>
  </si>
  <si>
    <t>Lien No.</t>
  </si>
  <si>
    <t>Repayable</t>
  </si>
  <si>
    <t>Monthly Payment</t>
  </si>
  <si>
    <t>Does the first lien meet the 55% rule?</t>
  </si>
  <si>
    <t>Monthly Property Insurance</t>
  </si>
  <si>
    <t>Monthly Property Taxes</t>
  </si>
  <si>
    <t>Total Sales Price</t>
  </si>
  <si>
    <t>Account #</t>
  </si>
  <si>
    <t>Payment</t>
  </si>
  <si>
    <t>Lender 1</t>
  </si>
  <si>
    <t>Lender 2</t>
  </si>
  <si>
    <t>Lender 3</t>
  </si>
  <si>
    <t>Lender 4</t>
  </si>
  <si>
    <t>Lender 5</t>
  </si>
  <si>
    <t>Lender 6</t>
  </si>
  <si>
    <t>Lender 7</t>
  </si>
  <si>
    <t>Lender 8</t>
  </si>
  <si>
    <t>Lender 9</t>
  </si>
  <si>
    <t>Lender 10</t>
  </si>
  <si>
    <t>Total Monthly Recurring Debt (exclusive of PITI)</t>
  </si>
  <si>
    <t>Delinquent more than 30 days on two + occasions in last 12 months?</t>
  </si>
  <si>
    <t>Does the household meet credit qualifications?</t>
  </si>
  <si>
    <t>Household DTI below 45%?</t>
  </si>
  <si>
    <t>Monthly Qualifying Income (DTI)</t>
  </si>
  <si>
    <t>Household below 80% AMFI or Statewide Income Limits?</t>
  </si>
  <si>
    <t>Total PITI and Monthly Recurring Debt</t>
  </si>
  <si>
    <t xml:space="preserve">Other unacceptable credit criteria found? </t>
  </si>
  <si>
    <t>80% Statewide Income Limit:</t>
  </si>
  <si>
    <t>Total Assets (Cannot exceed $25,000)</t>
  </si>
  <si>
    <t>First Year Taxes</t>
  </si>
  <si>
    <t>Second Year Taxes</t>
  </si>
  <si>
    <t>Income 1</t>
  </si>
  <si>
    <t>Income 2</t>
  </si>
  <si>
    <t>Income 3</t>
  </si>
  <si>
    <t>Income 4</t>
  </si>
  <si>
    <t>Full Time Employment?</t>
  </si>
  <si>
    <t>Income 5</t>
  </si>
  <si>
    <t xml:space="preserve">Company Name: </t>
  </si>
  <si>
    <t>Household Member</t>
  </si>
  <si>
    <t>Type of Income</t>
  </si>
  <si>
    <t>Income 6</t>
  </si>
  <si>
    <t>Income 7</t>
  </si>
  <si>
    <t>Income 8</t>
  </si>
  <si>
    <t>Relationship to head of household</t>
  </si>
  <si>
    <t>Date of Birth</t>
  </si>
  <si>
    <t>Household Member Name</t>
  </si>
  <si>
    <t>Total Annual Qualifying Income (DTI)</t>
  </si>
  <si>
    <t>Administrator</t>
  </si>
  <si>
    <t xml:space="preserve">Property Address: </t>
  </si>
  <si>
    <t>Verified Work/School History?</t>
  </si>
  <si>
    <t>Monthly Qualifying Income (For DTI calculations)</t>
  </si>
  <si>
    <t>Annual Qualifying Income (For DTI calculations)</t>
  </si>
  <si>
    <t>Annual Total Household Income (For AMFI calculations)</t>
  </si>
  <si>
    <t>Self (Borrower)</t>
  </si>
  <si>
    <t>80% County Income Limit:</t>
  </si>
  <si>
    <t>Texas Bootstrap Loan Program Household and Income Information</t>
  </si>
  <si>
    <t>Texas Bootstrap Loan Program Household Loan Analysis</t>
  </si>
  <si>
    <t>Texas Bootstrap Loan Program Household Income Certification</t>
  </si>
  <si>
    <t>Part 2. Employment Income (Do not include income for children under 18 years old)</t>
  </si>
  <si>
    <t>Part 3. Other Income (Social Security, Child Support, Public Assistance, etc.)</t>
  </si>
  <si>
    <t>Contract #</t>
  </si>
  <si>
    <t>Payoff Letter or LOE submitted for unacceptable credit?</t>
  </si>
  <si>
    <t>Total Annual Household Income from Employment and Other Sources</t>
  </si>
  <si>
    <t>Annual Interest Rate</t>
  </si>
  <si>
    <t>Asset Value</t>
  </si>
  <si>
    <t>Asset Description or Bank Account Name</t>
  </si>
  <si>
    <t>Projected Annual Income</t>
  </si>
  <si>
    <t>Administrator Signature</t>
  </si>
  <si>
    <t>Borrower Signature</t>
  </si>
  <si>
    <t>Co-Borrower Signature</t>
  </si>
  <si>
    <t>Is Household and Loan Structure Eligible?</t>
  </si>
  <si>
    <t>Avg. monthly amount</t>
  </si>
  <si>
    <t>Avg. yearly amount</t>
  </si>
  <si>
    <t>Company Name</t>
  </si>
  <si>
    <t>Expected to continue for 24 months +</t>
  </si>
  <si>
    <t>Description of Asset</t>
  </si>
  <si>
    <t>Cash Value</t>
  </si>
  <si>
    <t>Imputed Asset Income (if applicable)</t>
  </si>
  <si>
    <t>Full Time Student?</t>
  </si>
  <si>
    <t>Total Principal, Interest, Taxes, Insurance (PITI), and HOA/Other</t>
  </si>
  <si>
    <t>Actual Asset Income</t>
  </si>
  <si>
    <t>Greater of Imputed or Actual Asset Income</t>
  </si>
  <si>
    <t>Total Household Income</t>
  </si>
  <si>
    <t xml:space="preserve">Under penalty of perjury, Household Members hereby certify that the information presented in this Household Income Certification (HIC) is true and accurate to the best of their knowledge and belief. The undersigned Household Members age 18 and older further understand that providing false representations herein constitutes an act of fraud. False, misleading or incomplete information may result in termination from the Texas Bootstrap Loan Program. </t>
  </si>
  <si>
    <t>Total Asset Value &amp; Actual Asset Income</t>
  </si>
  <si>
    <t xml:space="preserve"> Part 2. Household Composition</t>
  </si>
  <si>
    <t xml:space="preserve"> Part 1. General Information</t>
  </si>
  <si>
    <t xml:space="preserve"> Part 3. Gross AMFI Income From Employment (Non-Asset Income)</t>
  </si>
  <si>
    <t xml:space="preserve"> Part 4. Gross AMFI Income From Other Sources (Non-Asset Income)</t>
  </si>
  <si>
    <t xml:space="preserve"> Part 6. Certification Statement</t>
  </si>
  <si>
    <t>Household Income from Employment or Other Sources</t>
  </si>
  <si>
    <t>Borrower(s)</t>
  </si>
  <si>
    <t>Part 1. Household Composition</t>
  </si>
  <si>
    <t>Administrator:</t>
  </si>
  <si>
    <t>Last 4 of Account #</t>
  </si>
  <si>
    <t>Account in collection within the last 24 months?</t>
  </si>
  <si>
    <t>ADDITIONAL INFORMATION, VERIFICATION OR ALTERNATIVE CALCULATIONS MAY BE COMPLETED OR REQUESTED AT THE DISCRETION OF TDHCA STAFF.</t>
  </si>
  <si>
    <t xml:space="preserve"> Part 5. Total Asset Value &amp; Gross Annual AMFI Income From Assets</t>
  </si>
  <si>
    <t>Does the household meet asset requirements</t>
  </si>
  <si>
    <t>Part 2. Administrator Information</t>
  </si>
  <si>
    <t>Part 3. Mortgage Loan Terms</t>
  </si>
  <si>
    <t>Part 4. Current Income and Debt Information</t>
  </si>
  <si>
    <t>Part 5. Assets &amp; Taxes</t>
  </si>
  <si>
    <t>Part 6. Financing Structure Eligibility</t>
  </si>
  <si>
    <t>Part 1. General Household and Property Information</t>
  </si>
  <si>
    <t>Monthly Homeowner Association Fees or Other Fees (i.e. flood ins.)</t>
  </si>
  <si>
    <t>Part 4. Total Annual Household and Qualifying Income</t>
  </si>
  <si>
    <t>Housing Contract System Contract Number for This Property: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</si>
</sst>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0.00"/>
    <numFmt numFmtId="165" formatCode="m/d/yy;@"/>
    <numFmt numFmtId="166" formatCode="0.0"/>
  </numFmts>
  <fonts count="11" x14ac:knownFonts="1">
    <font>
      <sz val="11"/>
      <color theme="1"/>
      <name val="Calibri"/>
      <family val="2"/>
      <scheme val="minor"/>
    </font>
    <font>
      <b/>
      <sz val="12"/>
      <color theme="0"/>
      <name val="Calibri"/>
      <family val="2"/>
      <scheme val="minor"/>
    </font>
    <font>
      <sz val="9"/>
      <color theme="1"/>
      <name val="Calibri"/>
      <family val="2"/>
      <scheme val="minor"/>
    </font>
    <font>
      <sz val="8"/>
      <name val="Calibri"/>
      <family val="2"/>
      <scheme val="minor"/>
    </font>
    <font>
      <sz val="11"/>
      <color theme="0" tint="-4.9989318521683403E-2"/>
      <name val="Calibri"/>
      <family val="2"/>
      <scheme val="minor"/>
    </font>
    <font>
      <b/>
      <sz val="10"/>
      <color theme="0"/>
      <name val="Calibri"/>
      <family val="2"/>
      <scheme val="minor"/>
    </font>
    <font>
      <sz val="10"/>
      <color theme="1"/>
      <name val="Calibri"/>
      <family val="2"/>
      <scheme val="minor"/>
    </font>
    <font>
      <b/>
      <sz val="14"/>
      <color theme="1"/>
      <name val="Calibri"/>
      <family val="2"/>
      <scheme val="minor"/>
    </font>
    <font>
      <b/>
      <sz val="11"/>
      <color theme="1"/>
      <name val="Calibri"/>
      <family val="2"/>
      <scheme val="minor"/>
    </font>
    <font>
      <b/>
      <sz val="10"/>
      <color theme="1"/>
      <name val="Calibri"/>
      <family val="2"/>
      <scheme val="minor"/>
    </font>
    <font>
      <b/>
      <sz val="11"/>
      <color theme="0"/>
      <name val="Calibri"/>
      <family val="2"/>
      <scheme val="minor"/>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002060"/>
        <bgColor indexed="64"/>
      </patternFill>
    </fill>
    <fill>
      <patternFill patternType="solid">
        <fgColor theme="7" tint="0.79998168889431442"/>
        <bgColor indexed="64"/>
      </patternFill>
    </fill>
    <fill>
      <patternFill patternType="solid">
        <fgColor theme="4" tint="0.39997558519241921"/>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medium">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200">
    <xf numFmtId="0" fontId="0" fillId="0" borderId="0" xfId="0"/>
    <xf numFmtId="0" fontId="0" fillId="2" borderId="6" xfId="0" applyFill="1" applyBorder="1" applyProtection="1"/>
    <xf numFmtId="0" fontId="0" fillId="2" borderId="5" xfId="0" applyFill="1" applyBorder="1" applyProtection="1"/>
    <xf numFmtId="0" fontId="0" fillId="2" borderId="7" xfId="0" applyFill="1" applyBorder="1" applyProtection="1"/>
    <xf numFmtId="0" fontId="0" fillId="0" borderId="0" xfId="0" applyProtection="1"/>
    <xf numFmtId="0" fontId="0" fillId="2" borderId="0" xfId="0" applyFill="1" applyBorder="1" applyAlignment="1" applyProtection="1"/>
    <xf numFmtId="0" fontId="0" fillId="2" borderId="10" xfId="0" applyFill="1" applyBorder="1" applyProtection="1"/>
    <xf numFmtId="0" fontId="0" fillId="2" borderId="11" xfId="0" applyFill="1" applyBorder="1" applyProtection="1"/>
    <xf numFmtId="0" fontId="0" fillId="2" borderId="12" xfId="0" applyFill="1" applyBorder="1" applyProtection="1"/>
    <xf numFmtId="0" fontId="0" fillId="0" borderId="0" xfId="0" applyFill="1" applyProtection="1"/>
    <xf numFmtId="0" fontId="0" fillId="2" borderId="0" xfId="0" applyFill="1" applyProtection="1"/>
    <xf numFmtId="0" fontId="0" fillId="0" borderId="1" xfId="0" applyBorder="1" applyProtection="1"/>
    <xf numFmtId="0" fontId="0" fillId="0" borderId="1" xfId="0" applyFill="1" applyBorder="1" applyAlignment="1" applyProtection="1">
      <alignment horizontal="center"/>
    </xf>
    <xf numFmtId="0" fontId="0" fillId="2" borderId="8" xfId="0" applyFill="1" applyBorder="1" applyProtection="1"/>
    <xf numFmtId="0" fontId="0" fillId="0" borderId="1" xfId="0" applyBorder="1" applyAlignment="1" applyProtection="1">
      <alignment horizontal="center"/>
    </xf>
    <xf numFmtId="0" fontId="0" fillId="0" borderId="0" xfId="0" applyAlignment="1" applyProtection="1"/>
    <xf numFmtId="0" fontId="0" fillId="0" borderId="0" xfId="0" quotePrefix="1" applyProtection="1"/>
    <xf numFmtId="0" fontId="0" fillId="0" borderId="19" xfId="0" applyFill="1" applyBorder="1" applyAlignment="1" applyProtection="1">
      <alignment horizontal="center"/>
    </xf>
    <xf numFmtId="2" fontId="0" fillId="0" borderId="1" xfId="0" applyNumberFormat="1" applyFill="1" applyBorder="1" applyAlignment="1" applyProtection="1">
      <alignment horizontal="center"/>
    </xf>
    <xf numFmtId="0" fontId="0" fillId="0" borderId="1" xfId="0" applyBorder="1" applyAlignment="1" applyProtection="1">
      <alignment horizontal="center" vertical="center" wrapText="1"/>
    </xf>
    <xf numFmtId="0" fontId="0" fillId="0" borderId="17" xfId="0" applyBorder="1" applyAlignment="1" applyProtection="1">
      <alignment vertical="center" wrapText="1"/>
    </xf>
    <xf numFmtId="0" fontId="0" fillId="0" borderId="0" xfId="0" applyAlignment="1" applyProtection="1">
      <alignment vertical="center" wrapText="1"/>
    </xf>
    <xf numFmtId="10" fontId="0" fillId="0" borderId="1" xfId="0" applyNumberFormat="1" applyBorder="1" applyAlignment="1" applyProtection="1"/>
    <xf numFmtId="164" fontId="0" fillId="5" borderId="1" xfId="0" applyNumberFormat="1" applyFill="1" applyBorder="1" applyAlignment="1" applyProtection="1">
      <alignment horizontal="center"/>
      <protection locked="0"/>
    </xf>
    <xf numFmtId="0" fontId="0" fillId="5" borderId="1" xfId="0" applyFill="1" applyBorder="1" applyAlignment="1" applyProtection="1">
      <alignment horizontal="center"/>
      <protection locked="0"/>
    </xf>
    <xf numFmtId="9" fontId="0" fillId="5" borderId="1" xfId="0" applyNumberFormat="1" applyFill="1" applyBorder="1" applyAlignment="1" applyProtection="1">
      <alignment horizontal="center"/>
      <protection locked="0"/>
    </xf>
    <xf numFmtId="0" fontId="0" fillId="2" borderId="21" xfId="0" applyFill="1" applyBorder="1" applyProtection="1"/>
    <xf numFmtId="0" fontId="0" fillId="2" borderId="14" xfId="0" applyFill="1" applyBorder="1" applyProtection="1"/>
    <xf numFmtId="0" fontId="0" fillId="2" borderId="20" xfId="0" applyFill="1" applyBorder="1" applyProtection="1"/>
    <xf numFmtId="0" fontId="0" fillId="2" borderId="26" xfId="0" applyFill="1" applyBorder="1" applyProtection="1"/>
    <xf numFmtId="0" fontId="0" fillId="2" borderId="24" xfId="0" applyFill="1" applyBorder="1" applyProtection="1"/>
    <xf numFmtId="0" fontId="0" fillId="2" borderId="15" xfId="0" applyFill="1" applyBorder="1" applyProtection="1"/>
    <xf numFmtId="0" fontId="0" fillId="2" borderId="28" xfId="0" applyFill="1" applyBorder="1" applyProtection="1"/>
    <xf numFmtId="0" fontId="6" fillId="2" borderId="1" xfId="0" applyFont="1" applyFill="1" applyBorder="1" applyAlignment="1" applyProtection="1">
      <alignment horizontal="center" vertical="center"/>
    </xf>
    <xf numFmtId="0" fontId="6" fillId="0" borderId="1" xfId="0" applyFont="1" applyFill="1" applyBorder="1" applyAlignment="1" applyProtection="1">
      <alignment horizontal="center" vertical="center"/>
    </xf>
    <xf numFmtId="0" fontId="6" fillId="0" borderId="1" xfId="0" applyFont="1" applyBorder="1" applyAlignment="1" applyProtection="1">
      <alignment horizontal="center" vertical="center"/>
    </xf>
    <xf numFmtId="0" fontId="5" fillId="4" borderId="16" xfId="0" applyFont="1" applyFill="1" applyBorder="1" applyAlignment="1" applyProtection="1">
      <alignment horizontal="left" vertical="center"/>
    </xf>
    <xf numFmtId="0" fontId="5" fillId="4" borderId="22" xfId="0" applyFont="1" applyFill="1" applyBorder="1" applyAlignment="1" applyProtection="1">
      <alignment horizontal="left" vertical="center"/>
    </xf>
    <xf numFmtId="0" fontId="5" fillId="4" borderId="17" xfId="0" applyFont="1" applyFill="1" applyBorder="1" applyAlignment="1" applyProtection="1">
      <alignment horizontal="left" vertical="center"/>
    </xf>
    <xf numFmtId="0" fontId="6" fillId="0" borderId="0" xfId="0" applyFont="1" applyProtection="1"/>
    <xf numFmtId="0" fontId="6" fillId="2" borderId="0" xfId="0" applyFont="1" applyFill="1" applyProtection="1"/>
    <xf numFmtId="0" fontId="2" fillId="2" borderId="0" xfId="0" applyFont="1" applyFill="1" applyBorder="1" applyAlignment="1" applyProtection="1">
      <alignment horizontal="center" vertical="center" wrapText="1"/>
    </xf>
    <xf numFmtId="0" fontId="0" fillId="2" borderId="0" xfId="0" applyFill="1" applyBorder="1" applyProtection="1"/>
    <xf numFmtId="0" fontId="6" fillId="2" borderId="0" xfId="0" applyFont="1" applyFill="1" applyBorder="1" applyAlignment="1" applyProtection="1">
      <alignment horizontal="center" vertical="center"/>
    </xf>
    <xf numFmtId="0" fontId="6" fillId="2" borderId="15" xfId="0" applyFont="1" applyFill="1" applyBorder="1" applyAlignment="1" applyProtection="1">
      <alignment horizontal="center" vertical="center"/>
    </xf>
    <xf numFmtId="164" fontId="6" fillId="2" borderId="15" xfId="0" applyNumberFormat="1" applyFont="1" applyFill="1" applyBorder="1" applyAlignment="1" applyProtection="1">
      <alignment horizontal="center" vertical="center"/>
    </xf>
    <xf numFmtId="14" fontId="6" fillId="2" borderId="15" xfId="0" applyNumberFormat="1" applyFont="1" applyFill="1" applyBorder="1" applyAlignment="1" applyProtection="1">
      <alignment horizontal="center" vertical="center"/>
    </xf>
    <xf numFmtId="0" fontId="0" fillId="2" borderId="6" xfId="0" applyFont="1" applyFill="1" applyBorder="1" applyProtection="1"/>
    <xf numFmtId="0" fontId="0" fillId="2" borderId="5" xfId="0" applyFont="1" applyFill="1" applyBorder="1" applyProtection="1"/>
    <xf numFmtId="0" fontId="0" fillId="2" borderId="7" xfId="0" applyFont="1" applyFill="1" applyBorder="1" applyProtection="1"/>
    <xf numFmtId="0" fontId="0" fillId="0" borderId="0" xfId="0" applyFont="1" applyProtection="1"/>
    <xf numFmtId="0" fontId="0" fillId="2" borderId="8" xfId="0" applyFont="1" applyFill="1" applyBorder="1" applyAlignment="1" applyProtection="1"/>
    <xf numFmtId="0" fontId="0" fillId="2" borderId="0" xfId="0" applyFont="1" applyFill="1" applyBorder="1" applyAlignment="1" applyProtection="1"/>
    <xf numFmtId="0" fontId="0" fillId="2" borderId="10" xfId="0" applyFont="1" applyFill="1" applyBorder="1" applyProtection="1"/>
    <xf numFmtId="0" fontId="0" fillId="2" borderId="11" xfId="0" applyFont="1" applyFill="1" applyBorder="1" applyProtection="1"/>
    <xf numFmtId="0" fontId="0" fillId="2" borderId="12" xfId="0" applyFont="1" applyFill="1" applyBorder="1" applyProtection="1"/>
    <xf numFmtId="0" fontId="0" fillId="0" borderId="1" xfId="0" applyFont="1" applyFill="1" applyBorder="1" applyAlignment="1" applyProtection="1">
      <alignment horizontal="center" vertical="center" wrapText="1"/>
    </xf>
    <xf numFmtId="14" fontId="0" fillId="5" borderId="1" xfId="0" applyNumberFormat="1" applyFont="1" applyFill="1" applyBorder="1" applyAlignment="1" applyProtection="1">
      <alignment horizontal="center" vertical="center"/>
      <protection locked="0"/>
    </xf>
    <xf numFmtId="0" fontId="0" fillId="2" borderId="1" xfId="0" applyFont="1" applyFill="1" applyBorder="1" applyAlignment="1" applyProtection="1">
      <alignment horizontal="center" vertical="center"/>
    </xf>
    <xf numFmtId="0" fontId="0" fillId="0" borderId="1" xfId="0" applyFont="1" applyFill="1" applyBorder="1" applyAlignment="1" applyProtection="1">
      <alignment vertical="center"/>
    </xf>
    <xf numFmtId="0" fontId="0" fillId="2" borderId="1" xfId="0" applyNumberFormat="1" applyFont="1" applyFill="1" applyBorder="1" applyAlignment="1" applyProtection="1">
      <alignment horizontal="center" vertical="center"/>
    </xf>
    <xf numFmtId="165" fontId="0" fillId="5" borderId="1" xfId="0" applyNumberFormat="1" applyFont="1" applyFill="1" applyBorder="1" applyAlignment="1" applyProtection="1">
      <alignment horizontal="center" vertical="center"/>
      <protection locked="0"/>
    </xf>
    <xf numFmtId="0" fontId="0" fillId="0" borderId="0" xfId="0" applyFont="1" applyFill="1" applyProtection="1"/>
    <xf numFmtId="0" fontId="0" fillId="3" borderId="0" xfId="0" applyFont="1" applyFill="1" applyBorder="1" applyAlignment="1" applyProtection="1"/>
    <xf numFmtId="0" fontId="0" fillId="3" borderId="0" xfId="0" applyFont="1" applyFill="1" applyBorder="1" applyProtection="1"/>
    <xf numFmtId="0" fontId="0" fillId="5" borderId="1" xfId="0" applyFont="1" applyFill="1" applyBorder="1" applyProtection="1">
      <protection locked="0"/>
    </xf>
    <xf numFmtId="0" fontId="0" fillId="3" borderId="0" xfId="0" applyFont="1" applyFill="1" applyProtection="1"/>
    <xf numFmtId="0" fontId="0" fillId="0" borderId="1" xfId="0" applyFont="1" applyFill="1" applyBorder="1" applyAlignment="1" applyProtection="1">
      <alignment horizontal="center"/>
    </xf>
    <xf numFmtId="166" fontId="0" fillId="0" borderId="1" xfId="0" applyNumberFormat="1" applyFill="1" applyBorder="1" applyAlignment="1" applyProtection="1">
      <alignment horizontal="center"/>
    </xf>
    <xf numFmtId="166" fontId="0" fillId="0" borderId="1" xfId="0" applyNumberFormat="1" applyBorder="1" applyAlignment="1" applyProtection="1">
      <alignment horizontal="center"/>
    </xf>
    <xf numFmtId="49" fontId="0" fillId="5" borderId="1" xfId="0" applyNumberFormat="1" applyFill="1" applyBorder="1" applyProtection="1">
      <protection locked="0"/>
    </xf>
    <xf numFmtId="49" fontId="0" fillId="5" borderId="1" xfId="0" applyNumberFormat="1" applyFill="1" applyBorder="1" applyAlignment="1" applyProtection="1">
      <alignment horizontal="center"/>
      <protection locked="0"/>
    </xf>
    <xf numFmtId="0" fontId="6" fillId="0" borderId="16" xfId="0" applyFont="1" applyFill="1" applyBorder="1" applyAlignment="1" applyProtection="1">
      <alignment horizontal="center" vertical="center" wrapText="1"/>
    </xf>
    <xf numFmtId="0" fontId="0" fillId="3" borderId="0" xfId="0" applyFont="1" applyFill="1" applyBorder="1" applyAlignment="1" applyProtection="1">
      <alignment horizontal="center" vertical="center"/>
    </xf>
    <xf numFmtId="164" fontId="0" fillId="3" borderId="0" xfId="0" applyNumberFormat="1" applyFont="1" applyFill="1" applyBorder="1" applyAlignment="1" applyProtection="1">
      <alignment horizontal="center" vertical="center"/>
    </xf>
    <xf numFmtId="0" fontId="6" fillId="0" borderId="1" xfId="0" applyFont="1" applyBorder="1" applyAlignment="1" applyProtection="1">
      <alignment horizontal="center" vertical="center" wrapText="1"/>
    </xf>
    <xf numFmtId="10" fontId="6" fillId="0" borderId="1" xfId="0" applyNumberFormat="1" applyFont="1" applyFill="1" applyBorder="1" applyAlignment="1" applyProtection="1">
      <alignment horizontal="center" vertical="center" wrapText="1"/>
    </xf>
    <xf numFmtId="164" fontId="6" fillId="0" borderId="17" xfId="0" applyNumberFormat="1" applyFont="1" applyBorder="1" applyAlignment="1" applyProtection="1">
      <alignment vertical="center"/>
    </xf>
    <xf numFmtId="164" fontId="6" fillId="0" borderId="16" xfId="0" applyNumberFormat="1" applyFont="1" applyBorder="1" applyAlignment="1" applyProtection="1">
      <alignment horizontal="center" vertical="center" wrapText="1"/>
    </xf>
    <xf numFmtId="164" fontId="6" fillId="0" borderId="1" xfId="0" applyNumberFormat="1" applyFont="1" applyFill="1" applyBorder="1" applyAlignment="1" applyProtection="1">
      <alignment horizontal="center" vertical="center"/>
    </xf>
    <xf numFmtId="164" fontId="6" fillId="0" borderId="28" xfId="0" applyNumberFormat="1" applyFont="1" applyFill="1" applyBorder="1" applyAlignment="1" applyProtection="1">
      <alignment horizontal="center" vertical="center"/>
    </xf>
    <xf numFmtId="164" fontId="6" fillId="0" borderId="29" xfId="0" applyNumberFormat="1" applyFont="1" applyFill="1" applyBorder="1" applyAlignment="1" applyProtection="1">
      <alignment horizontal="center" vertical="center" wrapText="1"/>
    </xf>
    <xf numFmtId="164" fontId="6" fillId="0" borderId="19" xfId="0" applyNumberFormat="1" applyFont="1" applyFill="1" applyBorder="1" applyAlignment="1" applyProtection="1">
      <alignment horizontal="center" vertical="center" wrapText="1"/>
    </xf>
    <xf numFmtId="164" fontId="6" fillId="0" borderId="25" xfId="0" applyNumberFormat="1" applyFont="1" applyFill="1" applyBorder="1" applyAlignment="1" applyProtection="1">
      <alignment horizontal="center" vertical="center" wrapText="1"/>
    </xf>
    <xf numFmtId="0" fontId="6" fillId="0" borderId="16" xfId="0" applyFont="1" applyFill="1" applyBorder="1" applyAlignment="1" applyProtection="1">
      <alignment horizontal="center" vertical="center"/>
    </xf>
    <xf numFmtId="0" fontId="6" fillId="0" borderId="17" xfId="0" applyFont="1" applyFill="1" applyBorder="1" applyAlignment="1" applyProtection="1">
      <alignment horizontal="center" vertical="center"/>
    </xf>
    <xf numFmtId="164" fontId="6" fillId="0" borderId="16" xfId="0" applyNumberFormat="1" applyFont="1" applyFill="1" applyBorder="1" applyAlignment="1" applyProtection="1">
      <alignment horizontal="center" vertical="center"/>
    </xf>
    <xf numFmtId="164" fontId="6" fillId="0" borderId="17" xfId="0" applyNumberFormat="1" applyFont="1" applyFill="1" applyBorder="1" applyAlignment="1" applyProtection="1">
      <alignment horizontal="center" vertical="center"/>
    </xf>
    <xf numFmtId="164" fontId="9" fillId="0" borderId="1" xfId="0" applyNumberFormat="1" applyFont="1" applyBorder="1" applyAlignment="1" applyProtection="1">
      <alignment horizontal="center" vertical="center"/>
    </xf>
    <xf numFmtId="10" fontId="9" fillId="0" borderId="1" xfId="0" applyNumberFormat="1" applyFont="1" applyBorder="1" applyAlignment="1" applyProtection="1">
      <alignment horizontal="center" vertical="center"/>
    </xf>
    <xf numFmtId="0" fontId="9" fillId="0" borderId="16" xfId="0" applyFont="1" applyBorder="1" applyAlignment="1" applyProtection="1">
      <alignment horizontal="center" vertical="center"/>
    </xf>
    <xf numFmtId="0" fontId="9" fillId="0" borderId="22" xfId="0" applyFont="1" applyBorder="1" applyAlignment="1" applyProtection="1">
      <alignment horizontal="center" vertical="center"/>
    </xf>
    <xf numFmtId="0" fontId="9" fillId="0" borderId="17" xfId="0" applyFont="1" applyBorder="1" applyAlignment="1" applyProtection="1">
      <alignment horizontal="center" vertical="center"/>
    </xf>
    <xf numFmtId="0" fontId="6" fillId="0" borderId="22" xfId="0" applyFont="1" applyFill="1" applyBorder="1" applyAlignment="1" applyProtection="1">
      <alignment horizontal="center" vertical="center"/>
    </xf>
    <xf numFmtId="0" fontId="6" fillId="0" borderId="1" xfId="0" applyFont="1" applyFill="1" applyBorder="1" applyAlignment="1" applyProtection="1">
      <alignment horizontal="center" vertical="center"/>
    </xf>
    <xf numFmtId="0" fontId="6" fillId="0" borderId="16" xfId="0" applyFont="1" applyBorder="1" applyAlignment="1" applyProtection="1">
      <alignment horizontal="center" vertical="center"/>
    </xf>
    <xf numFmtId="0" fontId="6" fillId="0" borderId="22" xfId="0" applyFont="1" applyBorder="1" applyAlignment="1" applyProtection="1">
      <alignment horizontal="center" vertical="center"/>
    </xf>
    <xf numFmtId="0" fontId="6" fillId="0" borderId="17" xfId="0" applyFont="1" applyBorder="1" applyAlignment="1" applyProtection="1">
      <alignment horizontal="center" vertical="center"/>
    </xf>
    <xf numFmtId="14" fontId="6" fillId="0" borderId="1" xfId="0" applyNumberFormat="1" applyFont="1" applyFill="1" applyBorder="1" applyAlignment="1" applyProtection="1">
      <alignment horizontal="center" vertical="center"/>
    </xf>
    <xf numFmtId="0" fontId="6" fillId="0" borderId="22" xfId="0" applyFont="1" applyFill="1" applyBorder="1" applyAlignment="1" applyProtection="1">
      <alignment horizontal="center" vertical="center" wrapText="1"/>
    </xf>
    <xf numFmtId="0" fontId="6" fillId="0" borderId="17" xfId="0" applyFont="1" applyFill="1" applyBorder="1" applyAlignment="1" applyProtection="1">
      <alignment horizontal="center" vertical="center" wrapText="1"/>
    </xf>
    <xf numFmtId="14" fontId="6" fillId="0" borderId="16" xfId="0" applyNumberFormat="1" applyFont="1" applyFill="1" applyBorder="1" applyAlignment="1" applyProtection="1">
      <alignment horizontal="center" vertical="center"/>
    </xf>
    <xf numFmtId="14" fontId="6" fillId="0" borderId="17" xfId="0" applyNumberFormat="1" applyFont="1" applyFill="1" applyBorder="1" applyAlignment="1" applyProtection="1">
      <alignment horizontal="center" vertical="center"/>
    </xf>
    <xf numFmtId="0" fontId="6" fillId="0" borderId="25" xfId="0" applyFont="1" applyBorder="1" applyAlignment="1" applyProtection="1">
      <alignment horizontal="center" vertical="center"/>
    </xf>
    <xf numFmtId="0" fontId="6" fillId="0" borderId="1" xfId="0" applyFont="1" applyBorder="1" applyAlignment="1" applyProtection="1">
      <alignment horizontal="center" vertical="center"/>
    </xf>
    <xf numFmtId="164" fontId="6" fillId="0" borderId="1" xfId="0" applyNumberFormat="1" applyFont="1" applyBorder="1" applyAlignment="1" applyProtection="1">
      <alignment horizontal="center" vertical="center"/>
    </xf>
    <xf numFmtId="164" fontId="6" fillId="0" borderId="16" xfId="0" applyNumberFormat="1" applyFont="1" applyBorder="1" applyAlignment="1" applyProtection="1">
      <alignment horizontal="center" vertical="center"/>
    </xf>
    <xf numFmtId="164" fontId="6" fillId="0" borderId="22" xfId="0" applyNumberFormat="1" applyFont="1" applyBorder="1" applyAlignment="1" applyProtection="1">
      <alignment horizontal="center" vertical="center"/>
    </xf>
    <xf numFmtId="164" fontId="6" fillId="0" borderId="17" xfId="0" applyNumberFormat="1" applyFont="1" applyBorder="1" applyAlignment="1" applyProtection="1">
      <alignment horizontal="center" vertical="center"/>
    </xf>
    <xf numFmtId="0" fontId="5" fillId="4" borderId="1" xfId="0" applyFont="1" applyFill="1" applyBorder="1" applyAlignment="1" applyProtection="1">
      <alignment horizontal="left" vertical="center"/>
    </xf>
    <xf numFmtId="0" fontId="9" fillId="0" borderId="29" xfId="0" applyFont="1" applyBorder="1" applyAlignment="1" applyProtection="1">
      <alignment horizontal="center" vertical="center"/>
    </xf>
    <xf numFmtId="164" fontId="9" fillId="0" borderId="29" xfId="0" applyNumberFormat="1" applyFont="1" applyBorder="1" applyAlignment="1" applyProtection="1">
      <alignment horizontal="center" vertical="center"/>
    </xf>
    <xf numFmtId="0" fontId="2" fillId="0" borderId="14" xfId="0" applyFont="1" applyBorder="1" applyAlignment="1" applyProtection="1">
      <alignment horizontal="center" vertical="center" wrapText="1"/>
    </xf>
    <xf numFmtId="0" fontId="5" fillId="4" borderId="16" xfId="0" applyFont="1" applyFill="1" applyBorder="1" applyAlignment="1" applyProtection="1">
      <alignment horizontal="left" vertical="center"/>
    </xf>
    <xf numFmtId="0" fontId="5" fillId="4" borderId="22" xfId="0" applyFont="1" applyFill="1" applyBorder="1" applyAlignment="1" applyProtection="1">
      <alignment horizontal="left" vertical="center"/>
    </xf>
    <xf numFmtId="0" fontId="5" fillId="4" borderId="17" xfId="0" applyFont="1" applyFill="1" applyBorder="1" applyAlignment="1" applyProtection="1">
      <alignment horizontal="left" vertical="center"/>
    </xf>
    <xf numFmtId="0" fontId="0" fillId="0" borderId="0" xfId="0" applyAlignment="1" applyProtection="1">
      <alignment horizontal="center"/>
    </xf>
    <xf numFmtId="0" fontId="8" fillId="2" borderId="0" xfId="0" applyFont="1" applyFill="1" applyBorder="1" applyAlignment="1" applyProtection="1">
      <alignment horizontal="center"/>
    </xf>
    <xf numFmtId="0" fontId="8" fillId="2" borderId="27" xfId="0" applyFont="1" applyFill="1" applyBorder="1" applyAlignment="1" applyProtection="1">
      <alignment horizontal="center"/>
    </xf>
    <xf numFmtId="0" fontId="6" fillId="2" borderId="1" xfId="0" applyFont="1" applyFill="1" applyBorder="1" applyAlignment="1" applyProtection="1">
      <alignment horizontal="center" vertical="center"/>
    </xf>
    <xf numFmtId="0" fontId="6" fillId="0" borderId="16" xfId="0" applyFont="1" applyBorder="1" applyAlignment="1" applyProtection="1">
      <alignment horizontal="center" vertical="center" wrapText="1"/>
    </xf>
    <xf numFmtId="0" fontId="6" fillId="0" borderId="22" xfId="0" applyFont="1" applyBorder="1" applyAlignment="1" applyProtection="1">
      <alignment horizontal="center" vertical="center" wrapText="1"/>
    </xf>
    <xf numFmtId="0" fontId="6" fillId="0" borderId="17" xfId="0" applyFont="1" applyBorder="1" applyAlignment="1" applyProtection="1">
      <alignment horizontal="center" vertical="center" wrapText="1"/>
    </xf>
    <xf numFmtId="164" fontId="9" fillId="0" borderId="16" xfId="0" applyNumberFormat="1" applyFont="1" applyBorder="1" applyAlignment="1" applyProtection="1">
      <alignment horizontal="center" vertical="center"/>
    </xf>
    <xf numFmtId="164" fontId="9" fillId="0" borderId="22" xfId="0" applyNumberFormat="1" applyFont="1" applyBorder="1" applyAlignment="1" applyProtection="1">
      <alignment horizontal="center" vertical="center"/>
    </xf>
    <xf numFmtId="164" fontId="9" fillId="0" borderId="17" xfId="0" applyNumberFormat="1" applyFont="1" applyBorder="1" applyAlignment="1" applyProtection="1">
      <alignment horizontal="center" vertical="center"/>
    </xf>
    <xf numFmtId="164" fontId="0" fillId="5" borderId="1" xfId="0" applyNumberFormat="1" applyFont="1" applyFill="1" applyBorder="1" applyAlignment="1" applyProtection="1">
      <alignment horizontal="center" vertical="center"/>
      <protection locked="0"/>
    </xf>
    <xf numFmtId="0" fontId="0" fillId="5" borderId="16" xfId="0" applyFont="1" applyFill="1" applyBorder="1" applyAlignment="1" applyProtection="1">
      <alignment horizontal="center"/>
      <protection locked="0"/>
    </xf>
    <xf numFmtId="0" fontId="0" fillId="5" borderId="22" xfId="0" applyFont="1" applyFill="1" applyBorder="1" applyAlignment="1" applyProtection="1">
      <alignment horizontal="center"/>
      <protection locked="0"/>
    </xf>
    <xf numFmtId="0" fontId="0" fillId="2" borderId="1" xfId="0" applyFont="1" applyFill="1" applyBorder="1" applyAlignment="1" applyProtection="1">
      <alignment horizontal="center" vertical="center"/>
    </xf>
    <xf numFmtId="0" fontId="0" fillId="5" borderId="1" xfId="0" applyFont="1" applyFill="1" applyBorder="1" applyAlignment="1" applyProtection="1">
      <alignment horizontal="center"/>
      <protection locked="0"/>
    </xf>
    <xf numFmtId="164" fontId="0" fillId="2" borderId="1" xfId="0" applyNumberFormat="1" applyFont="1" applyFill="1" applyBorder="1" applyAlignment="1" applyProtection="1">
      <alignment horizontal="center" vertical="center"/>
    </xf>
    <xf numFmtId="164" fontId="4" fillId="3" borderId="5" xfId="0" applyNumberFormat="1" applyFont="1" applyFill="1" applyBorder="1" applyAlignment="1" applyProtection="1">
      <alignment horizontal="center"/>
    </xf>
    <xf numFmtId="0" fontId="0" fillId="5" borderId="16" xfId="0" applyFont="1" applyFill="1" applyBorder="1" applyAlignment="1" applyProtection="1">
      <alignment horizontal="center" vertical="center"/>
      <protection locked="0"/>
    </xf>
    <xf numFmtId="0" fontId="0" fillId="5" borderId="22" xfId="0" applyFont="1" applyFill="1" applyBorder="1" applyAlignment="1" applyProtection="1">
      <alignment horizontal="center" vertical="center"/>
      <protection locked="0"/>
    </xf>
    <xf numFmtId="0" fontId="0" fillId="5" borderId="17" xfId="0" applyFont="1" applyFill="1" applyBorder="1" applyAlignment="1" applyProtection="1">
      <alignment horizontal="center" vertical="center"/>
      <protection locked="0"/>
    </xf>
    <xf numFmtId="0" fontId="0" fillId="0" borderId="1" xfId="0" applyFont="1" applyFill="1" applyBorder="1" applyAlignment="1" applyProtection="1">
      <alignment horizontal="center"/>
    </xf>
    <xf numFmtId="0" fontId="0" fillId="5" borderId="24" xfId="0" applyFont="1" applyFill="1" applyBorder="1" applyAlignment="1" applyProtection="1">
      <alignment horizontal="center"/>
      <protection locked="0"/>
    </xf>
    <xf numFmtId="0" fontId="0" fillId="5" borderId="15" xfId="0" applyFont="1" applyFill="1" applyBorder="1" applyAlignment="1" applyProtection="1">
      <alignment horizontal="center"/>
      <protection locked="0"/>
    </xf>
    <xf numFmtId="0" fontId="0" fillId="0" borderId="1" xfId="0" applyFont="1" applyFill="1" applyBorder="1" applyAlignment="1" applyProtection="1">
      <alignment horizontal="center" vertical="center"/>
    </xf>
    <xf numFmtId="0" fontId="0" fillId="2" borderId="16" xfId="0" applyFont="1" applyFill="1" applyBorder="1" applyAlignment="1" applyProtection="1">
      <alignment horizontal="center" vertical="center"/>
    </xf>
    <xf numFmtId="0" fontId="0" fillId="2" borderId="17" xfId="0" applyFont="1" applyFill="1" applyBorder="1" applyAlignment="1" applyProtection="1">
      <alignment horizontal="center" vertical="center"/>
    </xf>
    <xf numFmtId="0" fontId="0" fillId="0" borderId="1" xfId="0" applyFont="1" applyBorder="1" applyAlignment="1" applyProtection="1">
      <alignment horizontal="left"/>
    </xf>
    <xf numFmtId="164" fontId="0" fillId="0" borderId="1" xfId="0" applyNumberFormat="1" applyFont="1" applyBorder="1" applyAlignment="1" applyProtection="1">
      <alignment horizontal="center"/>
    </xf>
    <xf numFmtId="164" fontId="4" fillId="3" borderId="15" xfId="0" applyNumberFormat="1" applyFont="1" applyFill="1" applyBorder="1" applyAlignment="1" applyProtection="1">
      <alignment horizontal="center"/>
    </xf>
    <xf numFmtId="0" fontId="0" fillId="3" borderId="15" xfId="0" applyFont="1" applyFill="1" applyBorder="1" applyAlignment="1" applyProtection="1">
      <alignment horizontal="center"/>
    </xf>
    <xf numFmtId="164" fontId="4" fillId="3" borderId="4" xfId="0" applyNumberFormat="1" applyFont="1" applyFill="1" applyBorder="1" applyAlignment="1" applyProtection="1">
      <alignment horizontal="center"/>
    </xf>
    <xf numFmtId="0" fontId="0" fillId="2" borderId="23" xfId="0" applyFont="1" applyFill="1" applyBorder="1" applyAlignment="1" applyProtection="1">
      <alignment horizontal="center" vertical="center"/>
    </xf>
    <xf numFmtId="0" fontId="0" fillId="2" borderId="13" xfId="0" applyFont="1" applyFill="1" applyBorder="1" applyAlignment="1" applyProtection="1">
      <alignment horizontal="center" vertical="center"/>
    </xf>
    <xf numFmtId="164" fontId="0" fillId="5" borderId="2" xfId="0" applyNumberFormat="1" applyFont="1" applyFill="1" applyBorder="1" applyAlignment="1" applyProtection="1">
      <alignment horizontal="center" vertical="center"/>
      <protection locked="0"/>
    </xf>
    <xf numFmtId="0" fontId="0" fillId="2" borderId="2" xfId="0" applyFont="1" applyFill="1" applyBorder="1" applyAlignment="1" applyProtection="1">
      <alignment horizontal="center" vertical="center"/>
    </xf>
    <xf numFmtId="164" fontId="0" fillId="2" borderId="2" xfId="0" applyNumberFormat="1" applyFont="1" applyFill="1" applyBorder="1" applyAlignment="1" applyProtection="1">
      <alignment horizontal="center" vertical="center"/>
    </xf>
    <xf numFmtId="164" fontId="0" fillId="2" borderId="3" xfId="0" applyNumberFormat="1" applyFont="1" applyFill="1" applyBorder="1" applyAlignment="1" applyProtection="1">
      <alignment horizontal="center" vertical="center"/>
    </xf>
    <xf numFmtId="0" fontId="10" fillId="4" borderId="18" xfId="0" applyFont="1" applyFill="1" applyBorder="1" applyAlignment="1" applyProtection="1">
      <alignment horizontal="left" vertical="center"/>
    </xf>
    <xf numFmtId="0" fontId="10" fillId="4" borderId="15" xfId="0" applyFont="1" applyFill="1" applyBorder="1" applyAlignment="1" applyProtection="1">
      <alignment horizontal="left" vertical="center"/>
    </xf>
    <xf numFmtId="0" fontId="0" fillId="0" borderId="16" xfId="0" applyFont="1" applyFill="1" applyBorder="1" applyAlignment="1" applyProtection="1">
      <alignment horizontal="center" vertical="center"/>
    </xf>
    <xf numFmtId="0" fontId="0" fillId="0" borderId="22" xfId="0" applyFont="1" applyFill="1" applyBorder="1" applyAlignment="1" applyProtection="1">
      <alignment horizontal="center" vertical="center"/>
    </xf>
    <xf numFmtId="0" fontId="0" fillId="0" borderId="17" xfId="0" applyFont="1" applyFill="1" applyBorder="1" applyAlignment="1" applyProtection="1">
      <alignment horizontal="center" vertical="center"/>
    </xf>
    <xf numFmtId="0" fontId="0" fillId="0" borderId="16" xfId="0" applyFont="1" applyFill="1" applyBorder="1" applyAlignment="1" applyProtection="1">
      <alignment horizontal="center"/>
    </xf>
    <xf numFmtId="0" fontId="0" fillId="0" borderId="22" xfId="0" applyFont="1" applyFill="1" applyBorder="1" applyAlignment="1" applyProtection="1">
      <alignment horizontal="center"/>
    </xf>
    <xf numFmtId="0" fontId="0" fillId="0" borderId="17" xfId="0" applyFont="1" applyFill="1" applyBorder="1" applyAlignment="1" applyProtection="1">
      <alignment horizontal="center"/>
    </xf>
    <xf numFmtId="14" fontId="0" fillId="5" borderId="16" xfId="0" applyNumberFormat="1" applyFont="1" applyFill="1" applyBorder="1" applyAlignment="1" applyProtection="1">
      <alignment horizontal="center"/>
      <protection locked="0"/>
    </xf>
    <xf numFmtId="14" fontId="0" fillId="5" borderId="17" xfId="0" applyNumberFormat="1" applyFont="1" applyFill="1" applyBorder="1" applyAlignment="1" applyProtection="1">
      <alignment horizontal="center"/>
      <protection locked="0"/>
    </xf>
    <xf numFmtId="0" fontId="0" fillId="5" borderId="17" xfId="0" applyFont="1" applyFill="1" applyBorder="1" applyAlignment="1" applyProtection="1">
      <alignment horizontal="center"/>
      <protection locked="0"/>
    </xf>
    <xf numFmtId="14" fontId="0" fillId="5" borderId="22" xfId="0" applyNumberFormat="1" applyFont="1" applyFill="1" applyBorder="1" applyAlignment="1" applyProtection="1">
      <alignment horizontal="center"/>
      <protection locked="0"/>
    </xf>
    <xf numFmtId="0" fontId="0" fillId="5" borderId="1" xfId="0" applyFont="1" applyFill="1" applyBorder="1" applyAlignment="1" applyProtection="1">
      <alignment horizontal="center" vertical="center"/>
      <protection locked="0"/>
    </xf>
    <xf numFmtId="0" fontId="10" fillId="4" borderId="8" xfId="0" applyFont="1" applyFill="1" applyBorder="1" applyAlignment="1" applyProtection="1">
      <alignment horizontal="left" vertical="center"/>
    </xf>
    <xf numFmtId="0" fontId="10" fillId="4" borderId="0" xfId="0" applyFont="1" applyFill="1" applyBorder="1" applyAlignment="1" applyProtection="1">
      <alignment horizontal="left" vertical="center"/>
    </xf>
    <xf numFmtId="0" fontId="0" fillId="2" borderId="0" xfId="0" applyFont="1" applyFill="1" applyBorder="1" applyAlignment="1" applyProtection="1">
      <alignment horizontal="center"/>
    </xf>
    <xf numFmtId="0" fontId="0" fillId="2" borderId="9" xfId="0" applyFont="1" applyFill="1" applyBorder="1" applyAlignment="1" applyProtection="1">
      <alignment horizontal="center"/>
    </xf>
    <xf numFmtId="0" fontId="0" fillId="6" borderId="14" xfId="0" applyFont="1" applyFill="1" applyBorder="1" applyAlignment="1" applyProtection="1">
      <alignment horizontal="center" wrapText="1"/>
    </xf>
    <xf numFmtId="0" fontId="0" fillId="6" borderId="0" xfId="0" applyFont="1" applyFill="1" applyBorder="1" applyAlignment="1" applyProtection="1">
      <alignment horizontal="center" wrapText="1"/>
    </xf>
    <xf numFmtId="0" fontId="0" fillId="5" borderId="1" xfId="0" applyFill="1" applyBorder="1" applyAlignment="1" applyProtection="1">
      <alignment horizontal="center"/>
      <protection locked="0"/>
    </xf>
    <xf numFmtId="0" fontId="0" fillId="0" borderId="1" xfId="0" applyBorder="1" applyAlignment="1" applyProtection="1">
      <alignment horizontal="left"/>
    </xf>
    <xf numFmtId="0" fontId="7" fillId="0" borderId="1" xfId="0" applyFont="1" applyBorder="1" applyAlignment="1" applyProtection="1">
      <alignment horizontal="center" vertical="center"/>
    </xf>
    <xf numFmtId="2" fontId="0" fillId="5" borderId="1" xfId="0" applyNumberFormat="1" applyFill="1" applyBorder="1" applyAlignment="1" applyProtection="1">
      <alignment horizontal="center"/>
      <protection locked="0"/>
    </xf>
    <xf numFmtId="0" fontId="0" fillId="0" borderId="1" xfId="0" applyBorder="1" applyAlignment="1" applyProtection="1">
      <alignment horizontal="center"/>
    </xf>
    <xf numFmtId="164" fontId="0" fillId="5" borderId="1" xfId="0" applyNumberFormat="1" applyFill="1" applyBorder="1" applyAlignment="1" applyProtection="1">
      <alignment horizontal="center"/>
      <protection locked="0"/>
    </xf>
    <xf numFmtId="164" fontId="0" fillId="0" borderId="1" xfId="0" applyNumberFormat="1" applyBorder="1" applyAlignment="1" applyProtection="1">
      <alignment horizontal="center"/>
    </xf>
    <xf numFmtId="0" fontId="0" fillId="0" borderId="1" xfId="0" applyBorder="1" applyAlignment="1" applyProtection="1">
      <alignment horizontal="center" vertical="center" wrapText="1"/>
    </xf>
    <xf numFmtId="0" fontId="0" fillId="0" borderId="16" xfId="0" applyFill="1" applyBorder="1" applyAlignment="1" applyProtection="1">
      <alignment horizontal="center" vertical="center" wrapText="1"/>
    </xf>
    <xf numFmtId="0" fontId="0" fillId="0" borderId="17" xfId="0" applyFill="1" applyBorder="1" applyAlignment="1" applyProtection="1">
      <alignment horizontal="center" vertical="center" wrapText="1"/>
    </xf>
    <xf numFmtId="0" fontId="1" fillId="4" borderId="18" xfId="0" applyFont="1" applyFill="1" applyBorder="1" applyAlignment="1" applyProtection="1">
      <alignment horizontal="left" vertical="center"/>
    </xf>
    <xf numFmtId="0" fontId="1" fillId="4" borderId="15" xfId="0" applyFont="1" applyFill="1" applyBorder="1" applyAlignment="1" applyProtection="1">
      <alignment horizontal="left" vertical="center"/>
    </xf>
    <xf numFmtId="164" fontId="0" fillId="0" borderId="21" xfId="0" applyNumberFormat="1" applyBorder="1" applyAlignment="1" applyProtection="1">
      <alignment horizontal="center"/>
    </xf>
    <xf numFmtId="0" fontId="0" fillId="0" borderId="14" xfId="0" applyBorder="1" applyAlignment="1" applyProtection="1">
      <alignment horizontal="center"/>
    </xf>
    <xf numFmtId="0" fontId="0" fillId="5" borderId="16" xfId="0" applyFill="1" applyBorder="1" applyAlignment="1" applyProtection="1">
      <alignment horizontal="center"/>
      <protection locked="0"/>
    </xf>
    <xf numFmtId="0" fontId="0" fillId="5" borderId="22" xfId="0" applyFill="1" applyBorder="1" applyAlignment="1" applyProtection="1">
      <alignment horizontal="center"/>
      <protection locked="0"/>
    </xf>
    <xf numFmtId="0" fontId="0" fillId="5" borderId="17" xfId="0" applyFill="1" applyBorder="1" applyAlignment="1" applyProtection="1">
      <alignment horizontal="center"/>
      <protection locked="0"/>
    </xf>
    <xf numFmtId="0" fontId="0" fillId="2" borderId="0" xfId="0" applyFill="1" applyBorder="1" applyAlignment="1" applyProtection="1">
      <alignment horizontal="center"/>
    </xf>
    <xf numFmtId="0" fontId="0" fillId="2" borderId="9" xfId="0" applyFill="1" applyBorder="1" applyAlignment="1" applyProtection="1">
      <alignment horizontal="center"/>
    </xf>
    <xf numFmtId="0" fontId="0" fillId="2" borderId="1" xfId="0" applyFill="1" applyBorder="1" applyAlignment="1" applyProtection="1">
      <alignment horizontal="left"/>
    </xf>
    <xf numFmtId="0" fontId="0" fillId="0" borderId="14" xfId="0" applyBorder="1" applyAlignment="1" applyProtection="1">
      <alignment horizontal="left"/>
    </xf>
    <xf numFmtId="0" fontId="0" fillId="0" borderId="20" xfId="0" applyBorder="1" applyAlignment="1" applyProtection="1">
      <alignment horizontal="left"/>
    </xf>
    <xf numFmtId="0" fontId="0" fillId="0" borderId="1" xfId="0" applyFill="1" applyBorder="1" applyAlignment="1" applyProtection="1">
      <alignment horizontal="center"/>
    </xf>
    <xf numFmtId="0" fontId="0" fillId="2" borderId="1" xfId="0" applyFill="1" applyBorder="1" applyAlignment="1" applyProtection="1">
      <alignment horizontal="center"/>
    </xf>
    <xf numFmtId="0" fontId="0" fillId="0" borderId="1" xfId="0" applyFill="1" applyBorder="1" applyAlignment="1" applyProtection="1">
      <alignment horizontal="left"/>
    </xf>
    <xf numFmtId="0" fontId="0" fillId="0" borderId="16" xfId="0" applyBorder="1" applyAlignment="1" applyProtection="1">
      <alignment horizontal="center"/>
    </xf>
    <xf numFmtId="0" fontId="0" fillId="0" borderId="22" xfId="0" applyBorder="1" applyAlignment="1" applyProtection="1">
      <alignment horizontal="center"/>
    </xf>
    <xf numFmtId="0" fontId="0" fillId="0" borderId="17" xfId="0" applyBorder="1" applyAlignment="1" applyProtection="1">
      <alignment horizontal="center"/>
    </xf>
  </cellXfs>
  <cellStyles count="1">
    <cellStyle name="Normal" xfId="0" builtinId="0"/>
  </cellStyles>
  <dxfs count="2">
    <dxf>
      <fill>
        <patternFill>
          <bgColor rgb="FFCCFFCC"/>
        </patternFill>
      </fill>
    </dxf>
    <dxf>
      <fill>
        <patternFill>
          <bgColor rgb="FFFF7C80"/>
        </patternFill>
      </fill>
    </dxf>
  </dxfs>
  <tableStyles count="0" defaultTableStyle="TableStyleMedium2" defaultPivotStyle="PivotStyleLight16"/>
  <colors>
    <mruColors>
      <color rgb="FFCCFFCC"/>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136326</xdr:colOff>
      <xdr:row>0</xdr:row>
      <xdr:rowOff>18130</xdr:rowOff>
    </xdr:from>
    <xdr:to>
      <xdr:col>2</xdr:col>
      <xdr:colOff>208671</xdr:colOff>
      <xdr:row>4</xdr:row>
      <xdr:rowOff>395</xdr:rowOff>
    </xdr:to>
    <xdr:pic>
      <xdr:nvPicPr>
        <xdr:cNvPr id="2" name="Picture 1" descr="Mortgage relief available for those past due as result of coronavirus  pandemic | News | jacksonvilleprogress.com">
          <a:extLst>
            <a:ext uri="{FF2B5EF4-FFF2-40B4-BE49-F238E27FC236}">
              <a16:creationId xmlns:a16="http://schemas.microsoft.com/office/drawing/2014/main" id="{4DB9D4CB-67EC-4837-AB63-0D0FAD51BED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6326" y="18130"/>
          <a:ext cx="1292424" cy="7134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21939</xdr:rowOff>
    </xdr:from>
    <xdr:to>
      <xdr:col>1</xdr:col>
      <xdr:colOff>417634</xdr:colOff>
      <xdr:row>3</xdr:row>
      <xdr:rowOff>171187</xdr:rowOff>
    </xdr:to>
    <xdr:pic>
      <xdr:nvPicPr>
        <xdr:cNvPr id="2" name="Picture 1" descr="Mortgage relief available for those past due as result of coronavirus  pandemic | News | jacksonvilleprogress.com">
          <a:extLst>
            <a:ext uri="{FF2B5EF4-FFF2-40B4-BE49-F238E27FC236}">
              <a16:creationId xmlns:a16="http://schemas.microsoft.com/office/drawing/2014/main" id="{77B00CF5-B5CF-4F8E-B49B-EE13030E66A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1939"/>
          <a:ext cx="1392115" cy="7359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93661</xdr:colOff>
      <xdr:row>3</xdr:row>
      <xdr:rowOff>173648</xdr:rowOff>
    </xdr:to>
    <xdr:pic>
      <xdr:nvPicPr>
        <xdr:cNvPr id="2" name="Picture 1" descr="Mortgage relief available for those past due as result of coronavirus  pandemic | News | jacksonvilleprogress.com">
          <a:extLst>
            <a:ext uri="{FF2B5EF4-FFF2-40B4-BE49-F238E27FC236}">
              <a16:creationId xmlns:a16="http://schemas.microsoft.com/office/drawing/2014/main" id="{27317BE0-0724-4477-B1B4-DF059911D8B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0616" y="0"/>
          <a:ext cx="1309930" cy="7326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23A2DE-5F6C-458D-B118-4067058433AC}">
  <sheetPr codeName="Sheet3"/>
  <dimension ref="A1:R58"/>
  <sheetViews>
    <sheetView tabSelected="1" zoomScale="130" zoomScaleNormal="130" workbookViewId="0">
      <selection activeCell="H40" sqref="H40"/>
    </sheetView>
  </sheetViews>
  <sheetFormatPr defaultColWidth="0" defaultRowHeight="14.4" zeroHeight="1" x14ac:dyDescent="0.3"/>
  <cols>
    <col min="1" max="1" width="13" style="4" bestFit="1" customWidth="1"/>
    <col min="2" max="2" width="4.6640625" style="4" customWidth="1"/>
    <col min="3" max="4" width="8.88671875" style="4" customWidth="1"/>
    <col min="5" max="5" width="9.88671875" style="4" customWidth="1"/>
    <col min="6" max="9" width="8.88671875" style="4" customWidth="1"/>
    <col min="10" max="10" width="8.21875" style="4" customWidth="1"/>
    <col min="11" max="11" width="0.44140625" style="10" customWidth="1"/>
    <col min="12" max="12" width="14.6640625" style="4" hidden="1" customWidth="1"/>
    <col min="13" max="18" width="0" style="4" hidden="1" customWidth="1"/>
    <col min="19" max="16384" width="8.88671875" style="4" hidden="1"/>
  </cols>
  <sheetData>
    <row r="1" spans="1:16" x14ac:dyDescent="0.3">
      <c r="A1" s="26"/>
      <c r="B1" s="27"/>
      <c r="C1" s="27"/>
      <c r="D1" s="27"/>
      <c r="E1" s="27"/>
      <c r="F1" s="27"/>
      <c r="G1" s="27"/>
      <c r="H1" s="27"/>
      <c r="I1" s="27"/>
      <c r="J1" s="28"/>
    </row>
    <row r="2" spans="1:16" x14ac:dyDescent="0.3">
      <c r="A2" s="29"/>
      <c r="B2" s="5"/>
      <c r="C2" s="117" t="s">
        <v>0</v>
      </c>
      <c r="D2" s="117"/>
      <c r="E2" s="117"/>
      <c r="F2" s="117"/>
      <c r="G2" s="117"/>
      <c r="H2" s="117"/>
      <c r="I2" s="117"/>
      <c r="J2" s="118"/>
    </row>
    <row r="3" spans="1:16" x14ac:dyDescent="0.3">
      <c r="A3" s="29"/>
      <c r="B3" s="5"/>
      <c r="C3" s="117" t="s">
        <v>70</v>
      </c>
      <c r="D3" s="117"/>
      <c r="E3" s="117"/>
      <c r="F3" s="117"/>
      <c r="G3" s="117"/>
      <c r="H3" s="117"/>
      <c r="I3" s="117"/>
      <c r="J3" s="118"/>
    </row>
    <row r="4" spans="1:16" x14ac:dyDescent="0.3">
      <c r="A4" s="30"/>
      <c r="B4" s="31"/>
      <c r="C4" s="31"/>
      <c r="D4" s="31"/>
      <c r="E4" s="31"/>
      <c r="F4" s="31"/>
      <c r="G4" s="31"/>
      <c r="H4" s="31"/>
      <c r="I4" s="31"/>
      <c r="J4" s="32"/>
    </row>
    <row r="5" spans="1:16" ht="11.4" customHeight="1" x14ac:dyDescent="0.3">
      <c r="A5" s="113" t="s">
        <v>99</v>
      </c>
      <c r="B5" s="114"/>
      <c r="C5" s="114"/>
      <c r="D5" s="114"/>
      <c r="E5" s="114"/>
      <c r="F5" s="114"/>
      <c r="G5" s="114"/>
      <c r="H5" s="114"/>
      <c r="I5" s="114"/>
      <c r="J5" s="115"/>
    </row>
    <row r="6" spans="1:16" ht="11.4" customHeight="1" x14ac:dyDescent="0.3">
      <c r="A6" s="33" t="s">
        <v>60</v>
      </c>
      <c r="B6" s="84" t="str">
        <f>IF('Loan Analysis'!D10="", "", 'Loan Analysis'!D10)</f>
        <v/>
      </c>
      <c r="C6" s="93"/>
      <c r="D6" s="93"/>
      <c r="E6" s="93"/>
      <c r="F6" s="93"/>
      <c r="G6" s="85"/>
      <c r="H6" s="119" t="s">
        <v>73</v>
      </c>
      <c r="I6" s="119"/>
      <c r="J6" s="34" t="str">
        <f>IF('Loan Analysis'!H11="", "", 'Loan Analysis'!H11)</f>
        <v/>
      </c>
    </row>
    <row r="7" spans="1:16" ht="11.4" customHeight="1" x14ac:dyDescent="0.3">
      <c r="A7" s="35" t="s">
        <v>104</v>
      </c>
      <c r="B7" s="104" t="str">
        <f>IF('Loan Analysis'!C6="", "", 'Loan Analysis'!C6)</f>
        <v/>
      </c>
      <c r="C7" s="104"/>
      <c r="D7" s="104"/>
      <c r="E7" s="104"/>
      <c r="F7" s="104"/>
      <c r="G7" s="104"/>
      <c r="H7" s="104"/>
      <c r="I7" s="104"/>
      <c r="J7" s="104"/>
    </row>
    <row r="8" spans="1:16" s="10" customFormat="1" ht="6" customHeight="1" x14ac:dyDescent="0.3">
      <c r="A8" s="44"/>
      <c r="B8" s="44"/>
      <c r="C8" s="44"/>
      <c r="D8" s="44"/>
      <c r="E8" s="44"/>
      <c r="F8" s="44"/>
      <c r="G8" s="44"/>
      <c r="H8" s="44"/>
      <c r="I8" s="44"/>
      <c r="J8" s="44"/>
    </row>
    <row r="9" spans="1:16" ht="11.4" customHeight="1" x14ac:dyDescent="0.3">
      <c r="A9" s="113" t="s">
        <v>98</v>
      </c>
      <c r="B9" s="114"/>
      <c r="C9" s="114"/>
      <c r="D9" s="114"/>
      <c r="E9" s="114"/>
      <c r="F9" s="114"/>
      <c r="G9" s="114"/>
      <c r="H9" s="114"/>
      <c r="I9" s="114"/>
      <c r="J9" s="115"/>
    </row>
    <row r="10" spans="1:16" ht="11.4" customHeight="1" x14ac:dyDescent="0.3">
      <c r="A10" s="120" t="s">
        <v>58</v>
      </c>
      <c r="B10" s="121"/>
      <c r="C10" s="122"/>
      <c r="D10" s="84" t="s">
        <v>56</v>
      </c>
      <c r="E10" s="93"/>
      <c r="F10" s="85"/>
      <c r="G10" s="94" t="s">
        <v>57</v>
      </c>
      <c r="H10" s="94"/>
      <c r="I10" s="94" t="s">
        <v>91</v>
      </c>
      <c r="J10" s="94"/>
    </row>
    <row r="11" spans="1:16" ht="11.4" customHeight="1" x14ac:dyDescent="0.3">
      <c r="A11" s="94" t="str">
        <f>IF('Household &amp; Income Information'!A7="", "", 'Household &amp; Income Information'!A7)</f>
        <v/>
      </c>
      <c r="B11" s="94"/>
      <c r="C11" s="94"/>
      <c r="D11" s="84" t="s">
        <v>66</v>
      </c>
      <c r="E11" s="93"/>
      <c r="F11" s="85"/>
      <c r="G11" s="101" t="str">
        <f>IF('Household &amp; Income Information'!H7="", "", 'Household &amp; Income Information'!H7)</f>
        <v/>
      </c>
      <c r="H11" s="102"/>
      <c r="I11" s="98" t="str">
        <f>IF('Household &amp; Income Information'!J7="", "", 'Household &amp; Income Information'!J7)</f>
        <v/>
      </c>
      <c r="J11" s="98"/>
    </row>
    <row r="12" spans="1:16" ht="11.4" customHeight="1" x14ac:dyDescent="0.3">
      <c r="A12" s="94" t="str">
        <f>IF('Household &amp; Income Information'!A8="", "", 'Household &amp; Income Information'!A8)</f>
        <v/>
      </c>
      <c r="B12" s="94"/>
      <c r="C12" s="94"/>
      <c r="D12" s="84" t="str">
        <f>IF('Household &amp; Income Information'!D8="", "", 'Household &amp; Income Information'!D8)</f>
        <v/>
      </c>
      <c r="E12" s="93"/>
      <c r="F12" s="85"/>
      <c r="G12" s="101" t="str">
        <f>IF('Household &amp; Income Information'!H8="", "", 'Household &amp; Income Information'!H8)</f>
        <v/>
      </c>
      <c r="H12" s="102"/>
      <c r="I12" s="98" t="str">
        <f>IF('Household &amp; Income Information'!J8="", "", 'Household &amp; Income Information'!J8)</f>
        <v/>
      </c>
      <c r="J12" s="98"/>
    </row>
    <row r="13" spans="1:16" ht="11.4" customHeight="1" x14ac:dyDescent="0.3">
      <c r="A13" s="94" t="str">
        <f>IF('Household &amp; Income Information'!A9="", "", 'Household &amp; Income Information'!A9)</f>
        <v/>
      </c>
      <c r="B13" s="94"/>
      <c r="C13" s="94"/>
      <c r="D13" s="84" t="str">
        <f>IF('Household &amp; Income Information'!D9="", "", 'Household &amp; Income Information'!D9)</f>
        <v/>
      </c>
      <c r="E13" s="93"/>
      <c r="F13" s="85"/>
      <c r="G13" s="101" t="str">
        <f>IF('Household &amp; Income Information'!H9="", "", 'Household &amp; Income Information'!H9)</f>
        <v/>
      </c>
      <c r="H13" s="102"/>
      <c r="I13" s="98" t="str">
        <f>IF('Household &amp; Income Information'!J9="", "", 'Household &amp; Income Information'!J9)</f>
        <v/>
      </c>
      <c r="J13" s="98"/>
      <c r="L13" s="116"/>
      <c r="M13" s="116"/>
      <c r="N13" s="116"/>
      <c r="O13" s="116"/>
      <c r="P13" s="116"/>
    </row>
    <row r="14" spans="1:16" ht="11.4" customHeight="1" x14ac:dyDescent="0.3">
      <c r="A14" s="94" t="str">
        <f>IF('Household &amp; Income Information'!A10="", "", 'Household &amp; Income Information'!A10)</f>
        <v/>
      </c>
      <c r="B14" s="94"/>
      <c r="C14" s="94"/>
      <c r="D14" s="84" t="str">
        <f>IF('Household &amp; Income Information'!D10="", "", 'Household &amp; Income Information'!D10)</f>
        <v/>
      </c>
      <c r="E14" s="93"/>
      <c r="F14" s="85"/>
      <c r="G14" s="101" t="str">
        <f>IF('Household &amp; Income Information'!H10="", "", 'Household &amp; Income Information'!H10)</f>
        <v/>
      </c>
      <c r="H14" s="102"/>
      <c r="I14" s="98" t="str">
        <f>IF('Household &amp; Income Information'!J10="", "", 'Household &amp; Income Information'!J10)</f>
        <v/>
      </c>
      <c r="J14" s="98"/>
      <c r="M14" s="116"/>
      <c r="N14" s="116"/>
      <c r="O14" s="116"/>
      <c r="P14" s="116"/>
    </row>
    <row r="15" spans="1:16" ht="11.4" customHeight="1" x14ac:dyDescent="0.3">
      <c r="A15" s="94" t="str">
        <f>IF('Household &amp; Income Information'!A11="", "", 'Household &amp; Income Information'!A11)</f>
        <v/>
      </c>
      <c r="B15" s="94"/>
      <c r="C15" s="94"/>
      <c r="D15" s="84" t="str">
        <f>IF('Household &amp; Income Information'!D11="", "", 'Household &amp; Income Information'!D11)</f>
        <v/>
      </c>
      <c r="E15" s="93"/>
      <c r="F15" s="85"/>
      <c r="G15" s="101" t="str">
        <f>IF('Household &amp; Income Information'!H11="", "", 'Household &amp; Income Information'!H11)</f>
        <v/>
      </c>
      <c r="H15" s="102"/>
      <c r="I15" s="98" t="str">
        <f>IF('Household &amp; Income Information'!J11="", "", 'Household &amp; Income Information'!J11)</f>
        <v/>
      </c>
      <c r="J15" s="98"/>
    </row>
    <row r="16" spans="1:16" ht="11.4" customHeight="1" x14ac:dyDescent="0.3">
      <c r="A16" s="94" t="str">
        <f>IF('Household &amp; Income Information'!A12="", "", 'Household &amp; Income Information'!A12)</f>
        <v/>
      </c>
      <c r="B16" s="94"/>
      <c r="C16" s="94"/>
      <c r="D16" s="84" t="str">
        <f>IF('Household &amp; Income Information'!D12="", "", 'Household &amp; Income Information'!D12)</f>
        <v/>
      </c>
      <c r="E16" s="93"/>
      <c r="F16" s="85"/>
      <c r="G16" s="101" t="str">
        <f>IF('Household &amp; Income Information'!H12="", "", 'Household &amp; Income Information'!H12)</f>
        <v/>
      </c>
      <c r="H16" s="102"/>
      <c r="I16" s="98" t="str">
        <f>IF('Household &amp; Income Information'!J12="", "", 'Household &amp; Income Information'!J12)</f>
        <v/>
      </c>
      <c r="J16" s="98"/>
    </row>
    <row r="17" spans="1:16" ht="11.4" customHeight="1" x14ac:dyDescent="0.3">
      <c r="A17" s="94" t="str">
        <f>IF('Household &amp; Income Information'!A13="", "", 'Household &amp; Income Information'!A13)</f>
        <v/>
      </c>
      <c r="B17" s="94"/>
      <c r="C17" s="94"/>
      <c r="D17" s="84" t="str">
        <f>IF('Household &amp; Income Information'!D13="", "", 'Household &amp; Income Information'!D13)</f>
        <v/>
      </c>
      <c r="E17" s="93"/>
      <c r="F17" s="85"/>
      <c r="G17" s="101" t="str">
        <f>IF('Household &amp; Income Information'!H13="", "", 'Household &amp; Income Information'!H13)</f>
        <v/>
      </c>
      <c r="H17" s="102"/>
      <c r="I17" s="98" t="str">
        <f>IF('Household &amp; Income Information'!J13="", "", 'Household &amp; Income Information'!J13)</f>
        <v/>
      </c>
      <c r="J17" s="98"/>
    </row>
    <row r="18" spans="1:16" ht="11.4" customHeight="1" x14ac:dyDescent="0.3">
      <c r="A18" s="94" t="str">
        <f>IF('Household &amp; Income Information'!A14="", "", 'Household &amp; Income Information'!A14)</f>
        <v/>
      </c>
      <c r="B18" s="94"/>
      <c r="C18" s="94"/>
      <c r="D18" s="84" t="str">
        <f>IF('Household &amp; Income Information'!D14="", "", 'Household &amp; Income Information'!D14)</f>
        <v/>
      </c>
      <c r="E18" s="93"/>
      <c r="F18" s="85"/>
      <c r="G18" s="101" t="str">
        <f>IF('Household &amp; Income Information'!H14="", "", 'Household &amp; Income Information'!H14)</f>
        <v/>
      </c>
      <c r="H18" s="102"/>
      <c r="I18" s="98" t="str">
        <f>IF('Household &amp; Income Information'!J14="", "", 'Household &amp; Income Information'!J14)</f>
        <v/>
      </c>
      <c r="J18" s="98"/>
    </row>
    <row r="19" spans="1:16" s="10" customFormat="1" ht="6" customHeight="1" x14ac:dyDescent="0.3">
      <c r="A19" s="44"/>
      <c r="B19" s="44"/>
      <c r="C19" s="44"/>
      <c r="D19" s="44"/>
      <c r="E19" s="44"/>
      <c r="F19" s="44"/>
      <c r="G19" s="44"/>
      <c r="H19" s="44"/>
      <c r="I19" s="46"/>
      <c r="J19" s="46"/>
    </row>
    <row r="20" spans="1:16" ht="11.4" customHeight="1" x14ac:dyDescent="0.3">
      <c r="A20" s="113" t="s">
        <v>100</v>
      </c>
      <c r="B20" s="114"/>
      <c r="C20" s="114"/>
      <c r="D20" s="114"/>
      <c r="E20" s="114"/>
      <c r="F20" s="114"/>
      <c r="G20" s="114"/>
      <c r="H20" s="114"/>
      <c r="I20" s="114"/>
      <c r="J20" s="115"/>
      <c r="M20" s="116"/>
      <c r="N20" s="116"/>
      <c r="O20" s="116"/>
      <c r="P20" s="116"/>
    </row>
    <row r="21" spans="1:16" ht="10.8" customHeight="1" x14ac:dyDescent="0.3">
      <c r="A21" s="84" t="s">
        <v>51</v>
      </c>
      <c r="B21" s="93"/>
      <c r="C21" s="85"/>
      <c r="D21" s="84" t="s">
        <v>86</v>
      </c>
      <c r="E21" s="93"/>
      <c r="F21" s="93"/>
      <c r="G21" s="85"/>
      <c r="H21" s="99" t="s">
        <v>79</v>
      </c>
      <c r="I21" s="99"/>
      <c r="J21" s="100"/>
    </row>
    <row r="22" spans="1:16" ht="11.4" customHeight="1" x14ac:dyDescent="0.3">
      <c r="A22" s="95" t="str">
        <f>IF('Household &amp; Income Information'!H17="", "", 'Household &amp; Income Information'!H17)</f>
        <v/>
      </c>
      <c r="B22" s="96"/>
      <c r="C22" s="97"/>
      <c r="D22" s="95" t="str">
        <f>IF('Household &amp; Income Information'!D16="", "", 'Household &amp; Income Information'!D16)</f>
        <v/>
      </c>
      <c r="E22" s="96"/>
      <c r="F22" s="96"/>
      <c r="G22" s="97"/>
      <c r="H22" s="106">
        <f>IF('Household &amp; Income Information'!I22="", "", 'Household &amp; Income Information'!I22)</f>
        <v>0</v>
      </c>
      <c r="I22" s="107"/>
      <c r="J22" s="108"/>
    </row>
    <row r="23" spans="1:16" ht="11.4" customHeight="1" x14ac:dyDescent="0.3">
      <c r="A23" s="104" t="str">
        <f>IF('Household &amp; Income Information'!H28="", "", 'Household &amp; Income Information'!H28)</f>
        <v/>
      </c>
      <c r="B23" s="104"/>
      <c r="C23" s="104"/>
      <c r="D23" s="84" t="str">
        <f>IF('Household &amp; Income Information'!D27="", "", 'Household &amp; Income Information'!D27)</f>
        <v/>
      </c>
      <c r="E23" s="93"/>
      <c r="F23" s="93"/>
      <c r="G23" s="85"/>
      <c r="H23" s="106">
        <f>IF('Household &amp; Income Information'!I33="", "", 'Household &amp; Income Information'!I33)</f>
        <v>0</v>
      </c>
      <c r="I23" s="107"/>
      <c r="J23" s="108"/>
    </row>
    <row r="24" spans="1:16" ht="11.4" customHeight="1" x14ac:dyDescent="0.3">
      <c r="A24" s="104" t="str">
        <f>IF('Household &amp; Income Information'!H39="", "", 'Household &amp; Income Information'!H39)</f>
        <v/>
      </c>
      <c r="B24" s="104"/>
      <c r="C24" s="104"/>
      <c r="D24" s="84" t="str">
        <f>IF('Household &amp; Income Information'!D38="", "", 'Household &amp; Income Information'!D38)</f>
        <v/>
      </c>
      <c r="E24" s="93"/>
      <c r="F24" s="93"/>
      <c r="G24" s="85"/>
      <c r="H24" s="106">
        <f>IF('Household &amp; Income Information'!I44="", "", 'Household &amp; Income Information'!I44)</f>
        <v>0</v>
      </c>
      <c r="I24" s="107"/>
      <c r="J24" s="108"/>
    </row>
    <row r="25" spans="1:16" ht="11.4" customHeight="1" x14ac:dyDescent="0.3">
      <c r="A25" s="95" t="str">
        <f>IF('Household &amp; Income Information'!H50="", "", 'Household &amp; Income Information'!H50)</f>
        <v/>
      </c>
      <c r="B25" s="96"/>
      <c r="C25" s="97"/>
      <c r="D25" s="95" t="str">
        <f>IF('Household &amp; Income Information'!D49="", "", 'Household &amp; Income Information'!D49)</f>
        <v/>
      </c>
      <c r="E25" s="96"/>
      <c r="F25" s="96"/>
      <c r="G25" s="97"/>
      <c r="H25" s="106">
        <f>IF('Household &amp; Income Information'!I55="", "", 'Household &amp; Income Information'!I55)</f>
        <v>0</v>
      </c>
      <c r="I25" s="107"/>
      <c r="J25" s="108"/>
    </row>
    <row r="26" spans="1:16" ht="6" customHeight="1" x14ac:dyDescent="0.3">
      <c r="A26" s="44"/>
      <c r="B26" s="44"/>
      <c r="C26" s="44"/>
      <c r="D26" s="44"/>
      <c r="E26" s="44"/>
      <c r="F26" s="44"/>
      <c r="G26" s="44"/>
      <c r="H26" s="45"/>
      <c r="I26" s="45"/>
      <c r="J26" s="45"/>
    </row>
    <row r="27" spans="1:16" ht="11.4" customHeight="1" x14ac:dyDescent="0.3">
      <c r="A27" s="109" t="s">
        <v>101</v>
      </c>
      <c r="B27" s="109"/>
      <c r="C27" s="109"/>
      <c r="D27" s="109"/>
      <c r="E27" s="109"/>
      <c r="F27" s="109"/>
      <c r="G27" s="109"/>
      <c r="H27" s="109"/>
      <c r="I27" s="109"/>
      <c r="J27" s="109"/>
    </row>
    <row r="28" spans="1:16" ht="11.4" customHeight="1" x14ac:dyDescent="0.3">
      <c r="A28" s="104" t="str">
        <f>IF('Household &amp; Income Information'!C62="", "", 'Household &amp; Income Information'!C62)</f>
        <v/>
      </c>
      <c r="B28" s="104"/>
      <c r="C28" s="104"/>
      <c r="D28" s="104" t="str">
        <f>IF('Household &amp; Income Information'!D61="", "", 'Household &amp; Income Information'!D61)</f>
        <v/>
      </c>
      <c r="E28" s="104"/>
      <c r="F28" s="104"/>
      <c r="G28" s="104"/>
      <c r="H28" s="105">
        <f>IF('Household &amp; Income Information'!H63="", "", 'Household &amp; Income Information'!H63)</f>
        <v>0</v>
      </c>
      <c r="I28" s="105"/>
      <c r="J28" s="105"/>
    </row>
    <row r="29" spans="1:16" ht="11.4" customHeight="1" x14ac:dyDescent="0.3">
      <c r="A29" s="104" t="str">
        <f>IF('Household &amp; Income Information'!C66="", "", 'Household &amp; Income Information'!C66)</f>
        <v/>
      </c>
      <c r="B29" s="104"/>
      <c r="C29" s="104"/>
      <c r="D29" s="104" t="str">
        <f>IF('Household &amp; Income Information'!D65="", "", 'Household &amp; Income Information'!D65)</f>
        <v/>
      </c>
      <c r="E29" s="104"/>
      <c r="F29" s="104"/>
      <c r="G29" s="104"/>
      <c r="H29" s="105">
        <f>IF('Household &amp; Income Information'!H67="", "", 'Household &amp; Income Information'!H67)</f>
        <v>0</v>
      </c>
      <c r="I29" s="105"/>
      <c r="J29" s="105"/>
    </row>
    <row r="30" spans="1:16" ht="11.4" customHeight="1" x14ac:dyDescent="0.3">
      <c r="A30" s="104" t="str">
        <f>IF('Household &amp; Income Information'!C70="", "", 'Household &amp; Income Information'!C70)</f>
        <v/>
      </c>
      <c r="B30" s="104"/>
      <c r="C30" s="104"/>
      <c r="D30" s="104" t="str">
        <f>IF('Household &amp; Income Information'!D69="", "", 'Household &amp; Income Information'!D69)</f>
        <v/>
      </c>
      <c r="E30" s="104"/>
      <c r="F30" s="104"/>
      <c r="G30" s="104"/>
      <c r="H30" s="105">
        <f>IF('Household &amp; Income Information'!H71="", "", 'Household &amp; Income Information'!H71)</f>
        <v>0</v>
      </c>
      <c r="I30" s="105"/>
      <c r="J30" s="105"/>
    </row>
    <row r="31" spans="1:16" ht="11.4" customHeight="1" x14ac:dyDescent="0.3">
      <c r="A31" s="104" t="str">
        <f>IF('Household &amp; Income Information'!C74="", "", 'Household &amp; Income Information'!C74)</f>
        <v/>
      </c>
      <c r="B31" s="104"/>
      <c r="C31" s="104"/>
      <c r="D31" s="104" t="str">
        <f>IF('Household &amp; Income Information'!D73="", "", 'Household &amp; Income Information'!D73)</f>
        <v/>
      </c>
      <c r="E31" s="104"/>
      <c r="F31" s="104"/>
      <c r="G31" s="104"/>
      <c r="H31" s="105">
        <f>IF('Household &amp; Income Information'!H75="", "", 'Household &amp; Income Information'!H75)</f>
        <v>0</v>
      </c>
      <c r="I31" s="105"/>
      <c r="J31" s="105"/>
    </row>
    <row r="32" spans="1:16" ht="11.4" customHeight="1" x14ac:dyDescent="0.3">
      <c r="A32" s="43"/>
      <c r="B32" s="43"/>
      <c r="C32" s="90" t="s">
        <v>103</v>
      </c>
      <c r="D32" s="91"/>
      <c r="E32" s="91"/>
      <c r="F32" s="91"/>
      <c r="G32" s="92"/>
      <c r="H32" s="123" cm="1">
        <f t="array" ref="H32">SUM(H28:J31+H22:J25)</f>
        <v>0</v>
      </c>
      <c r="I32" s="124"/>
      <c r="J32" s="125"/>
    </row>
    <row r="33" spans="1:18" ht="6" customHeight="1" x14ac:dyDescent="0.3">
      <c r="A33" s="44"/>
      <c r="B33" s="44"/>
      <c r="C33" s="44"/>
      <c r="D33" s="44"/>
      <c r="E33" s="44"/>
      <c r="F33" s="44"/>
      <c r="G33" s="45"/>
      <c r="H33" s="45"/>
      <c r="I33" s="45"/>
      <c r="J33" s="45"/>
    </row>
    <row r="34" spans="1:18" ht="11.4" customHeight="1" x14ac:dyDescent="0.3">
      <c r="A34" s="113" t="s">
        <v>110</v>
      </c>
      <c r="B34" s="114"/>
      <c r="C34" s="114"/>
      <c r="D34" s="114"/>
      <c r="E34" s="114"/>
      <c r="F34" s="114"/>
      <c r="G34" s="114"/>
      <c r="H34" s="114"/>
      <c r="I34" s="114"/>
      <c r="J34" s="115"/>
    </row>
    <row r="35" spans="1:18" ht="49.8" customHeight="1" x14ac:dyDescent="0.3">
      <c r="A35" s="84" t="s">
        <v>51</v>
      </c>
      <c r="B35" s="93"/>
      <c r="C35" s="85"/>
      <c r="D35" s="94" t="s">
        <v>88</v>
      </c>
      <c r="E35" s="94"/>
      <c r="F35" s="84" t="s">
        <v>89</v>
      </c>
      <c r="G35" s="85"/>
      <c r="H35" s="72" t="s">
        <v>76</v>
      </c>
      <c r="I35" s="75" t="s">
        <v>93</v>
      </c>
      <c r="J35" s="81" t="s">
        <v>90</v>
      </c>
    </row>
    <row r="36" spans="1:18" ht="11.4" customHeight="1" x14ac:dyDescent="0.3">
      <c r="A36" s="84" t="str">
        <f>IF('Loan Analysis'!A48="", "", 'Loan Analysis'!A48)</f>
        <v/>
      </c>
      <c r="B36" s="93"/>
      <c r="C36" s="85"/>
      <c r="D36" s="84" t="str">
        <f>IF('Loan Analysis'!C48="", "", 'Loan Analysis'!C48)</f>
        <v/>
      </c>
      <c r="E36" s="85"/>
      <c r="F36" s="86" t="str">
        <f>IF('Loan Analysis'!I48="", "", 'Loan Analysis'!I48)</f>
        <v/>
      </c>
      <c r="G36" s="87"/>
      <c r="H36" s="76" t="str">
        <f>IF('Loan Analysis'!F48="", "", 'Loan Analysis'!F48%)</f>
        <v/>
      </c>
      <c r="I36" s="78" t="str">
        <f>IF(H36="","",SUM(H36*F36))</f>
        <v/>
      </c>
      <c r="J36" s="81"/>
    </row>
    <row r="37" spans="1:18" ht="11.4" customHeight="1" x14ac:dyDescent="0.3">
      <c r="A37" s="84" t="str">
        <f>IF('Loan Analysis'!A49="", "", 'Loan Analysis'!A49)</f>
        <v/>
      </c>
      <c r="B37" s="93"/>
      <c r="C37" s="85"/>
      <c r="D37" s="84" t="str">
        <f>IF('Loan Analysis'!C49="", "", 'Loan Analysis'!C49)</f>
        <v/>
      </c>
      <c r="E37" s="85"/>
      <c r="F37" s="86" t="str">
        <f>IF('Loan Analysis'!I49="", "", 'Loan Analysis'!I49)</f>
        <v/>
      </c>
      <c r="G37" s="87"/>
      <c r="H37" s="76" t="str">
        <f>IF('Loan Analysis'!F49="", "", 'Loan Analysis'!F49%)</f>
        <v/>
      </c>
      <c r="I37" s="78" t="str">
        <f t="shared" ref="I37:I43" si="0">IF(H37="","",SUM(H37*F37))</f>
        <v/>
      </c>
      <c r="J37" s="82"/>
    </row>
    <row r="38" spans="1:18" ht="11.4" customHeight="1" x14ac:dyDescent="0.3">
      <c r="A38" s="84" t="str">
        <f>IF('Loan Analysis'!A50="", "", 'Loan Analysis'!A50)</f>
        <v/>
      </c>
      <c r="B38" s="93"/>
      <c r="C38" s="85"/>
      <c r="D38" s="84" t="str">
        <f>IF('Loan Analysis'!C50="", "", 'Loan Analysis'!C50)</f>
        <v/>
      </c>
      <c r="E38" s="85"/>
      <c r="F38" s="86" t="str">
        <f>IF('Loan Analysis'!I50="", "", 'Loan Analysis'!I50)</f>
        <v/>
      </c>
      <c r="G38" s="87"/>
      <c r="H38" s="76" t="str">
        <f>IF('Loan Analysis'!F50="", "", 'Loan Analysis'!F50%)</f>
        <v/>
      </c>
      <c r="I38" s="78" t="str">
        <f t="shared" si="0"/>
        <v/>
      </c>
      <c r="J38" s="82"/>
    </row>
    <row r="39" spans="1:18" ht="11.4" customHeight="1" x14ac:dyDescent="0.3">
      <c r="A39" s="84" t="str">
        <f>IF('Loan Analysis'!A51="", "", 'Loan Analysis'!A51)</f>
        <v/>
      </c>
      <c r="B39" s="93"/>
      <c r="C39" s="85"/>
      <c r="D39" s="84" t="str">
        <f>IF('Loan Analysis'!C51="", "", 'Loan Analysis'!C51)</f>
        <v/>
      </c>
      <c r="E39" s="85"/>
      <c r="F39" s="86" t="str">
        <f>IF('Loan Analysis'!I51="", "", 'Loan Analysis'!I51)</f>
        <v/>
      </c>
      <c r="G39" s="87"/>
      <c r="H39" s="76" t="str">
        <f>IF('Loan Analysis'!F51="", "", 'Loan Analysis'!F51%)</f>
        <v/>
      </c>
      <c r="I39" s="78" t="str">
        <f t="shared" si="0"/>
        <v/>
      </c>
      <c r="J39" s="82"/>
    </row>
    <row r="40" spans="1:18" ht="11.4" customHeight="1" x14ac:dyDescent="0.3">
      <c r="A40" s="84" t="str">
        <f>IF('Loan Analysis'!A52="", "", 'Loan Analysis'!A52)</f>
        <v/>
      </c>
      <c r="B40" s="93"/>
      <c r="C40" s="85"/>
      <c r="D40" s="84" t="str">
        <f>IF('Loan Analysis'!C52="", "", 'Loan Analysis'!C52)</f>
        <v/>
      </c>
      <c r="E40" s="85"/>
      <c r="F40" s="86" t="str">
        <f>IF('Loan Analysis'!I52="", "", 'Loan Analysis'!I52)</f>
        <v/>
      </c>
      <c r="G40" s="87"/>
      <c r="H40" s="76" t="str">
        <f>IF('Loan Analysis'!F52="", "", 'Loan Analysis'!F52%)</f>
        <v/>
      </c>
      <c r="I40" s="78" t="str">
        <f t="shared" si="0"/>
        <v/>
      </c>
      <c r="J40" s="82"/>
    </row>
    <row r="41" spans="1:18" ht="11.4" customHeight="1" x14ac:dyDescent="0.3">
      <c r="A41" s="84" t="str">
        <f>IF('Loan Analysis'!A53="", "", 'Loan Analysis'!A53)</f>
        <v/>
      </c>
      <c r="B41" s="93"/>
      <c r="C41" s="85"/>
      <c r="D41" s="84" t="str">
        <f>IF('Loan Analysis'!C53="", "", 'Loan Analysis'!C53)</f>
        <v/>
      </c>
      <c r="E41" s="85"/>
      <c r="F41" s="86" t="str">
        <f>IF('Loan Analysis'!I53="", "", 'Loan Analysis'!I53)</f>
        <v/>
      </c>
      <c r="G41" s="87"/>
      <c r="H41" s="76" t="str">
        <f>IF('Loan Analysis'!F53="", "", 'Loan Analysis'!F53%)</f>
        <v/>
      </c>
      <c r="I41" s="78" t="str">
        <f t="shared" si="0"/>
        <v/>
      </c>
      <c r="J41" s="82"/>
    </row>
    <row r="42" spans="1:18" ht="11.4" customHeight="1" x14ac:dyDescent="0.3">
      <c r="A42" s="84" t="str">
        <f>IF('Loan Analysis'!A54="", "", 'Loan Analysis'!A54)</f>
        <v/>
      </c>
      <c r="B42" s="93"/>
      <c r="C42" s="85"/>
      <c r="D42" s="84" t="str">
        <f>IF('Loan Analysis'!C54="", "", 'Loan Analysis'!C54)</f>
        <v/>
      </c>
      <c r="E42" s="85"/>
      <c r="F42" s="86" t="str">
        <f>IF('Loan Analysis'!I54="", "", 'Loan Analysis'!I54)</f>
        <v/>
      </c>
      <c r="G42" s="87"/>
      <c r="H42" s="76" t="str">
        <f>IF('Loan Analysis'!F54="", "", 'Loan Analysis'!F54%)</f>
        <v/>
      </c>
      <c r="I42" s="78" t="str">
        <f t="shared" si="0"/>
        <v/>
      </c>
      <c r="J42" s="82"/>
    </row>
    <row r="43" spans="1:18" ht="11.4" customHeight="1" x14ac:dyDescent="0.3">
      <c r="A43" s="84" t="str">
        <f>IF('Loan Analysis'!A55="", "", 'Loan Analysis'!A55)</f>
        <v/>
      </c>
      <c r="B43" s="93"/>
      <c r="C43" s="85"/>
      <c r="D43" s="84" t="str">
        <f>IF('Loan Analysis'!C55="", "", 'Loan Analysis'!C55)</f>
        <v/>
      </c>
      <c r="E43" s="85"/>
      <c r="F43" s="86" t="str">
        <f>IF('Loan Analysis'!I55="", "", 'Loan Analysis'!I55)</f>
        <v/>
      </c>
      <c r="G43" s="87"/>
      <c r="H43" s="76" t="str">
        <f>IF('Loan Analysis'!F55="", "", 'Loan Analysis'!F55%)</f>
        <v/>
      </c>
      <c r="I43" s="78" t="str">
        <f t="shared" si="0"/>
        <v/>
      </c>
      <c r="J43" s="83"/>
    </row>
    <row r="44" spans="1:18" ht="11.4" customHeight="1" x14ac:dyDescent="0.3">
      <c r="A44" s="90" t="s">
        <v>97</v>
      </c>
      <c r="B44" s="91"/>
      <c r="C44" s="91"/>
      <c r="D44" s="91"/>
      <c r="E44" s="92"/>
      <c r="F44" s="88">
        <f>SUM(F36:G43)</f>
        <v>0</v>
      </c>
      <c r="G44" s="89"/>
      <c r="H44" s="77"/>
      <c r="I44" s="79">
        <f>SUM(I36:I43)</f>
        <v>0</v>
      </c>
      <c r="J44" s="80">
        <f>IF(F44&gt;=5000,F44*0.0006,0)</f>
        <v>0</v>
      </c>
    </row>
    <row r="45" spans="1:18" ht="11.4" customHeight="1" x14ac:dyDescent="0.3">
      <c r="A45" s="43"/>
      <c r="B45" s="43"/>
      <c r="C45" s="43"/>
      <c r="D45" s="103" t="s">
        <v>94</v>
      </c>
      <c r="E45" s="104"/>
      <c r="F45" s="104"/>
      <c r="G45" s="104"/>
      <c r="H45" s="104"/>
      <c r="I45" s="105">
        <f>MAX(I44, J44)</f>
        <v>0</v>
      </c>
      <c r="J45" s="104"/>
    </row>
    <row r="46" spans="1:18" ht="11.4" customHeight="1" x14ac:dyDescent="0.3">
      <c r="A46" s="43"/>
      <c r="B46" s="43"/>
      <c r="C46" s="43"/>
      <c r="D46" s="110" t="s">
        <v>95</v>
      </c>
      <c r="E46" s="110"/>
      <c r="F46" s="110"/>
      <c r="G46" s="110"/>
      <c r="H46" s="110"/>
      <c r="I46" s="111">
        <f>SUM(I45+H32)</f>
        <v>0</v>
      </c>
      <c r="J46" s="111"/>
    </row>
    <row r="47" spans="1:18" ht="11.4" customHeight="1" x14ac:dyDescent="0.3">
      <c r="A47" s="36" t="s">
        <v>102</v>
      </c>
      <c r="B47" s="37"/>
      <c r="C47" s="37"/>
      <c r="D47" s="37"/>
      <c r="E47" s="37"/>
      <c r="F47" s="37"/>
      <c r="G47" s="37"/>
      <c r="H47" s="37"/>
      <c r="I47" s="37"/>
      <c r="J47" s="38"/>
      <c r="K47" s="40"/>
      <c r="R47" s="39"/>
    </row>
    <row r="48" spans="1:18" ht="50.4" customHeight="1" x14ac:dyDescent="0.3">
      <c r="A48" s="112" t="s">
        <v>96</v>
      </c>
      <c r="B48" s="112"/>
      <c r="C48" s="112"/>
      <c r="D48" s="112"/>
      <c r="E48" s="112"/>
      <c r="F48" s="112"/>
      <c r="G48" s="112"/>
      <c r="H48" s="112"/>
      <c r="I48" s="112"/>
      <c r="J48" s="112"/>
    </row>
    <row r="49" spans="1:10" x14ac:dyDescent="0.3">
      <c r="A49" s="41"/>
      <c r="B49" s="41"/>
      <c r="C49" s="41"/>
      <c r="D49" s="41"/>
      <c r="E49" s="41"/>
      <c r="F49" s="41"/>
      <c r="G49" s="41"/>
      <c r="H49" s="41"/>
      <c r="I49" s="41"/>
      <c r="J49" s="41"/>
    </row>
    <row r="50" spans="1:10" x14ac:dyDescent="0.3">
      <c r="A50" s="31"/>
      <c r="B50" s="31"/>
      <c r="C50" s="31"/>
      <c r="D50" s="31"/>
      <c r="E50" s="42"/>
      <c r="F50" s="31"/>
      <c r="G50" s="31"/>
      <c r="H50" s="31"/>
      <c r="I50" s="31"/>
      <c r="J50" s="31"/>
    </row>
    <row r="51" spans="1:10" x14ac:dyDescent="0.3">
      <c r="A51" s="10" t="s">
        <v>81</v>
      </c>
      <c r="B51" s="10"/>
      <c r="C51" s="10"/>
      <c r="D51" s="10" t="s">
        <v>6</v>
      </c>
      <c r="E51" s="10"/>
      <c r="F51" s="10" t="s">
        <v>82</v>
      </c>
      <c r="G51" s="10"/>
      <c r="H51" s="10"/>
      <c r="I51" s="10"/>
      <c r="J51" s="10" t="s">
        <v>6</v>
      </c>
    </row>
    <row r="52" spans="1:10" x14ac:dyDescent="0.3">
      <c r="A52" s="10"/>
      <c r="B52" s="10"/>
      <c r="C52" s="10"/>
      <c r="D52" s="10"/>
      <c r="E52" s="10"/>
      <c r="F52" s="10"/>
      <c r="G52" s="10"/>
      <c r="H52" s="10"/>
      <c r="I52" s="10"/>
      <c r="J52" s="10"/>
    </row>
    <row r="53" spans="1:10" x14ac:dyDescent="0.3">
      <c r="A53" s="31"/>
      <c r="B53" s="31"/>
      <c r="C53" s="31"/>
      <c r="D53" s="31"/>
      <c r="E53" s="42"/>
      <c r="F53" s="10"/>
      <c r="G53" s="10"/>
      <c r="H53" s="10"/>
      <c r="I53" s="10"/>
      <c r="J53" s="10"/>
    </row>
    <row r="54" spans="1:10" x14ac:dyDescent="0.3">
      <c r="A54" s="10" t="s">
        <v>80</v>
      </c>
      <c r="B54" s="10"/>
      <c r="C54" s="10"/>
      <c r="D54" s="10" t="s">
        <v>6</v>
      </c>
      <c r="E54" s="10"/>
      <c r="F54" s="10"/>
      <c r="G54" s="10"/>
      <c r="H54" s="10"/>
      <c r="I54" s="10"/>
      <c r="J54" s="10"/>
    </row>
    <row r="55" spans="1:10" x14ac:dyDescent="0.3">
      <c r="A55" s="10"/>
      <c r="B55" s="10"/>
      <c r="C55" s="10"/>
      <c r="D55" s="10"/>
      <c r="E55" s="10"/>
      <c r="F55" s="10"/>
      <c r="G55" s="10"/>
      <c r="H55" s="10"/>
      <c r="I55" s="10"/>
      <c r="J55" s="10"/>
    </row>
    <row r="56" spans="1:10" x14ac:dyDescent="0.3">
      <c r="A56" s="10"/>
      <c r="B56" s="10"/>
      <c r="C56" s="10"/>
      <c r="D56" s="10"/>
      <c r="E56" s="10"/>
      <c r="F56" s="10"/>
      <c r="G56" s="10"/>
      <c r="H56" s="10"/>
      <c r="I56" s="10"/>
      <c r="J56" s="10"/>
    </row>
    <row r="57" spans="1:10" hidden="1" x14ac:dyDescent="0.3">
      <c r="J57" s="9"/>
    </row>
    <row r="58" spans="1:10" hidden="1" x14ac:dyDescent="0.3">
      <c r="J58" s="9"/>
    </row>
  </sheetData>
  <sheetProtection algorithmName="SHA-512" hashValue="VOBxt9SjPQ8jMO7gjhoPalY5VV/onM+sLxcRzp0N966aRgGxR1jc4tV5HB2j/Uvj7zoz1NImxWZ2a+ycwKXNaQ==" saltValue="0lAV2+gHOxRzRjLY3y3/Jw==" spinCount="100000" sheet="1" selectLockedCells="1"/>
  <mergeCells count="112">
    <mergeCell ref="G11:H11"/>
    <mergeCell ref="A12:C12"/>
    <mergeCell ref="D12:F12"/>
    <mergeCell ref="G16:H16"/>
    <mergeCell ref="A41:C41"/>
    <mergeCell ref="D41:E41"/>
    <mergeCell ref="F41:G41"/>
    <mergeCell ref="A42:C42"/>
    <mergeCell ref="D42:E42"/>
    <mergeCell ref="F42:G42"/>
    <mergeCell ref="D30:G30"/>
    <mergeCell ref="H30:J30"/>
    <mergeCell ref="H32:J32"/>
    <mergeCell ref="C32:G32"/>
    <mergeCell ref="A31:C31"/>
    <mergeCell ref="D31:G31"/>
    <mergeCell ref="H31:J31"/>
    <mergeCell ref="A30:C30"/>
    <mergeCell ref="G12:H12"/>
    <mergeCell ref="I12:J12"/>
    <mergeCell ref="A13:C13"/>
    <mergeCell ref="D13:F13"/>
    <mergeCell ref="G13:H13"/>
    <mergeCell ref="A21:C21"/>
    <mergeCell ref="D46:H46"/>
    <mergeCell ref="I46:J46"/>
    <mergeCell ref="A48:J48"/>
    <mergeCell ref="A34:J34"/>
    <mergeCell ref="M14:P14"/>
    <mergeCell ref="M20:P20"/>
    <mergeCell ref="C2:J2"/>
    <mergeCell ref="C3:J3"/>
    <mergeCell ref="B6:G6"/>
    <mergeCell ref="H6:I6"/>
    <mergeCell ref="A5:J5"/>
    <mergeCell ref="I16:J16"/>
    <mergeCell ref="I17:J17"/>
    <mergeCell ref="A9:J9"/>
    <mergeCell ref="I10:J10"/>
    <mergeCell ref="I11:J11"/>
    <mergeCell ref="L13:P13"/>
    <mergeCell ref="A20:J20"/>
    <mergeCell ref="B7:J7"/>
    <mergeCell ref="A10:C10"/>
    <mergeCell ref="A11:C11"/>
    <mergeCell ref="D10:F10"/>
    <mergeCell ref="G10:H10"/>
    <mergeCell ref="D11:F11"/>
    <mergeCell ref="D45:H45"/>
    <mergeCell ref="I45:J45"/>
    <mergeCell ref="A43:C43"/>
    <mergeCell ref="H25:J25"/>
    <mergeCell ref="A16:C16"/>
    <mergeCell ref="D16:F16"/>
    <mergeCell ref="D21:G21"/>
    <mergeCell ref="D22:G22"/>
    <mergeCell ref="H22:J22"/>
    <mergeCell ref="A27:J27"/>
    <mergeCell ref="A29:C29"/>
    <mergeCell ref="D29:G29"/>
    <mergeCell ref="H29:J29"/>
    <mergeCell ref="D23:G23"/>
    <mergeCell ref="H23:J23"/>
    <mergeCell ref="D24:G24"/>
    <mergeCell ref="H24:J24"/>
    <mergeCell ref="H28:J28"/>
    <mergeCell ref="A28:C28"/>
    <mergeCell ref="A23:C23"/>
    <mergeCell ref="A24:C24"/>
    <mergeCell ref="D28:G28"/>
    <mergeCell ref="A25:C25"/>
    <mergeCell ref="D25:G25"/>
    <mergeCell ref="A22:C22"/>
    <mergeCell ref="I18:J18"/>
    <mergeCell ref="H21:J21"/>
    <mergeCell ref="I14:J14"/>
    <mergeCell ref="I15:J15"/>
    <mergeCell ref="I13:J13"/>
    <mergeCell ref="A14:C14"/>
    <mergeCell ref="D14:F14"/>
    <mergeCell ref="G14:H14"/>
    <mergeCell ref="A15:C15"/>
    <mergeCell ref="D15:F15"/>
    <mergeCell ref="G15:H15"/>
    <mergeCell ref="A17:C17"/>
    <mergeCell ref="D17:F17"/>
    <mergeCell ref="G17:H17"/>
    <mergeCell ref="A18:C18"/>
    <mergeCell ref="D18:F18"/>
    <mergeCell ref="G18:H18"/>
    <mergeCell ref="A35:C35"/>
    <mergeCell ref="D35:E35"/>
    <mergeCell ref="F35:G35"/>
    <mergeCell ref="D36:E36"/>
    <mergeCell ref="A36:C36"/>
    <mergeCell ref="F36:G36"/>
    <mergeCell ref="A37:C37"/>
    <mergeCell ref="D37:E37"/>
    <mergeCell ref="F37:G37"/>
    <mergeCell ref="D43:E43"/>
    <mergeCell ref="F43:G43"/>
    <mergeCell ref="F44:G44"/>
    <mergeCell ref="A44:E44"/>
    <mergeCell ref="A38:C38"/>
    <mergeCell ref="D38:E38"/>
    <mergeCell ref="F38:G38"/>
    <mergeCell ref="A39:C39"/>
    <mergeCell ref="D39:E39"/>
    <mergeCell ref="F39:G39"/>
    <mergeCell ref="A40:C40"/>
    <mergeCell ref="D40:E40"/>
    <mergeCell ref="F40:G40"/>
  </mergeCells>
  <phoneticPr fontId="3" type="noConversion"/>
  <pageMargins left="0.7" right="0.7" top="0.75" bottom="0.25"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L82"/>
  <sheetViews>
    <sheetView zoomScale="130" zoomScaleNormal="130" workbookViewId="0">
      <selection activeCell="D13" sqref="D13:G13"/>
    </sheetView>
  </sheetViews>
  <sheetFormatPr defaultColWidth="0" defaultRowHeight="15" customHeight="1" zeroHeight="1" x14ac:dyDescent="0.3"/>
  <cols>
    <col min="1" max="1" width="14.21875" style="50" customWidth="1"/>
    <col min="2" max="2" width="9.44140625" style="50" customWidth="1"/>
    <col min="3" max="3" width="8.21875" style="50" bestFit="1" customWidth="1"/>
    <col min="4" max="4" width="4.88671875" style="50" customWidth="1"/>
    <col min="5" max="5" width="5.21875" style="50" customWidth="1"/>
    <col min="6" max="6" width="10.109375" style="50" bestFit="1" customWidth="1"/>
    <col min="7" max="7" width="8.33203125" style="50" customWidth="1"/>
    <col min="8" max="8" width="9.6640625" style="50" bestFit="1" customWidth="1"/>
    <col min="9" max="9" width="8.88671875" style="50" customWidth="1"/>
    <col min="10" max="10" width="10.6640625" style="50" bestFit="1" customWidth="1"/>
    <col min="11" max="11" width="8.88671875" style="50" hidden="1" customWidth="1"/>
    <col min="12" max="12" width="19.88671875" style="50" hidden="1" customWidth="1"/>
    <col min="13" max="16384" width="8.88671875" style="50" hidden="1"/>
  </cols>
  <sheetData>
    <row r="1" spans="1:10" ht="15" customHeight="1" x14ac:dyDescent="0.3">
      <c r="A1" s="47"/>
      <c r="B1" s="48"/>
      <c r="C1" s="48"/>
      <c r="D1" s="48"/>
      <c r="E1" s="48"/>
      <c r="F1" s="48"/>
      <c r="G1" s="48"/>
      <c r="H1" s="48"/>
      <c r="I1" s="48"/>
      <c r="J1" s="49"/>
    </row>
    <row r="2" spans="1:10" ht="15" customHeight="1" x14ac:dyDescent="0.3">
      <c r="A2" s="51"/>
      <c r="B2" s="52"/>
      <c r="C2" s="168" t="s">
        <v>0</v>
      </c>
      <c r="D2" s="168"/>
      <c r="E2" s="168"/>
      <c r="F2" s="168"/>
      <c r="G2" s="168"/>
      <c r="H2" s="168"/>
      <c r="I2" s="168"/>
      <c r="J2" s="169"/>
    </row>
    <row r="3" spans="1:10" ht="15" customHeight="1" x14ac:dyDescent="0.3">
      <c r="A3" s="51"/>
      <c r="B3" s="52"/>
      <c r="C3" s="168" t="s">
        <v>68</v>
      </c>
      <c r="D3" s="168"/>
      <c r="E3" s="168"/>
      <c r="F3" s="168"/>
      <c r="G3" s="168"/>
      <c r="H3" s="168"/>
      <c r="I3" s="168"/>
      <c r="J3" s="169"/>
    </row>
    <row r="4" spans="1:10" ht="15" customHeight="1" thickBot="1" x14ac:dyDescent="0.35">
      <c r="A4" s="53"/>
      <c r="B4" s="54"/>
      <c r="C4" s="54"/>
      <c r="D4" s="54"/>
      <c r="E4" s="54"/>
      <c r="F4" s="54"/>
      <c r="G4" s="54"/>
      <c r="H4" s="54"/>
      <c r="I4" s="54"/>
      <c r="J4" s="55"/>
    </row>
    <row r="5" spans="1:10" ht="15" customHeight="1" x14ac:dyDescent="0.3">
      <c r="A5" s="153" t="s">
        <v>105</v>
      </c>
      <c r="B5" s="154"/>
      <c r="C5" s="154"/>
      <c r="D5" s="154"/>
      <c r="E5" s="154"/>
      <c r="F5" s="154"/>
      <c r="G5" s="154"/>
      <c r="H5" s="154"/>
      <c r="I5" s="154"/>
      <c r="J5" s="154"/>
    </row>
    <row r="6" spans="1:10" ht="26.4" customHeight="1" x14ac:dyDescent="0.3">
      <c r="A6" s="139" t="s">
        <v>58</v>
      </c>
      <c r="B6" s="139"/>
      <c r="C6" s="139"/>
      <c r="D6" s="155" t="s">
        <v>56</v>
      </c>
      <c r="E6" s="156"/>
      <c r="F6" s="156"/>
      <c r="G6" s="157"/>
      <c r="H6" s="155" t="s">
        <v>57</v>
      </c>
      <c r="I6" s="157"/>
      <c r="J6" s="56" t="s">
        <v>91</v>
      </c>
    </row>
    <row r="7" spans="1:10" ht="15" customHeight="1" x14ac:dyDescent="0.3">
      <c r="A7" s="130"/>
      <c r="B7" s="130"/>
      <c r="C7" s="130"/>
      <c r="D7" s="158" t="s">
        <v>66</v>
      </c>
      <c r="E7" s="159"/>
      <c r="F7" s="159"/>
      <c r="G7" s="160"/>
      <c r="H7" s="161"/>
      <c r="I7" s="162"/>
      <c r="J7" s="57"/>
    </row>
    <row r="8" spans="1:10" ht="15" customHeight="1" x14ac:dyDescent="0.3">
      <c r="A8" s="130"/>
      <c r="B8" s="130"/>
      <c r="C8" s="130"/>
      <c r="D8" s="127"/>
      <c r="E8" s="128"/>
      <c r="F8" s="128"/>
      <c r="G8" s="163"/>
      <c r="H8" s="161"/>
      <c r="I8" s="164"/>
      <c r="J8" s="57"/>
    </row>
    <row r="9" spans="1:10" ht="15" customHeight="1" x14ac:dyDescent="0.3">
      <c r="A9" s="130"/>
      <c r="B9" s="130"/>
      <c r="C9" s="130"/>
      <c r="D9" s="127"/>
      <c r="E9" s="128"/>
      <c r="F9" s="128"/>
      <c r="G9" s="163"/>
      <c r="H9" s="161"/>
      <c r="I9" s="164"/>
      <c r="J9" s="57"/>
    </row>
    <row r="10" spans="1:10" ht="15" customHeight="1" x14ac:dyDescent="0.3">
      <c r="A10" s="130"/>
      <c r="B10" s="130"/>
      <c r="C10" s="130"/>
      <c r="D10" s="127"/>
      <c r="E10" s="128"/>
      <c r="F10" s="128"/>
      <c r="G10" s="163"/>
      <c r="H10" s="161"/>
      <c r="I10" s="164"/>
      <c r="J10" s="57"/>
    </row>
    <row r="11" spans="1:10" ht="15" customHeight="1" x14ac:dyDescent="0.3">
      <c r="A11" s="130"/>
      <c r="B11" s="130"/>
      <c r="C11" s="130"/>
      <c r="D11" s="127"/>
      <c r="E11" s="128"/>
      <c r="F11" s="128"/>
      <c r="G11" s="163"/>
      <c r="H11" s="161"/>
      <c r="I11" s="164"/>
      <c r="J11" s="57"/>
    </row>
    <row r="12" spans="1:10" ht="15" customHeight="1" x14ac:dyDescent="0.3">
      <c r="A12" s="130"/>
      <c r="B12" s="130"/>
      <c r="C12" s="130"/>
      <c r="D12" s="127"/>
      <c r="E12" s="128"/>
      <c r="F12" s="128"/>
      <c r="G12" s="163"/>
      <c r="H12" s="161"/>
      <c r="I12" s="164"/>
      <c r="J12" s="57"/>
    </row>
    <row r="13" spans="1:10" ht="15" customHeight="1" x14ac:dyDescent="0.3">
      <c r="A13" s="130"/>
      <c r="B13" s="130"/>
      <c r="C13" s="130"/>
      <c r="D13" s="127"/>
      <c r="E13" s="128"/>
      <c r="F13" s="128"/>
      <c r="G13" s="163"/>
      <c r="H13" s="161"/>
      <c r="I13" s="164"/>
      <c r="J13" s="57"/>
    </row>
    <row r="14" spans="1:10" ht="15" customHeight="1" x14ac:dyDescent="0.3">
      <c r="A14" s="130"/>
      <c r="B14" s="130"/>
      <c r="C14" s="130"/>
      <c r="D14" s="127"/>
      <c r="E14" s="128"/>
      <c r="F14" s="128"/>
      <c r="G14" s="163"/>
      <c r="H14" s="161"/>
      <c r="I14" s="164"/>
      <c r="J14" s="57"/>
    </row>
    <row r="15" spans="1:10" ht="15" customHeight="1" x14ac:dyDescent="0.3">
      <c r="A15" s="153" t="s">
        <v>71</v>
      </c>
      <c r="B15" s="154"/>
      <c r="C15" s="154"/>
      <c r="D15" s="154"/>
      <c r="E15" s="154"/>
      <c r="F15" s="154"/>
      <c r="G15" s="154"/>
      <c r="H15" s="154"/>
      <c r="I15" s="154"/>
      <c r="J15" s="154"/>
    </row>
    <row r="16" spans="1:10" ht="15" customHeight="1" x14ac:dyDescent="0.3">
      <c r="A16" s="58" t="s">
        <v>44</v>
      </c>
      <c r="B16" s="59" t="s">
        <v>50</v>
      </c>
      <c r="C16" s="59"/>
      <c r="D16" s="133"/>
      <c r="E16" s="134"/>
      <c r="F16" s="134"/>
      <c r="G16" s="134"/>
      <c r="H16" s="134"/>
      <c r="I16" s="134"/>
      <c r="J16" s="135"/>
    </row>
    <row r="17" spans="1:12" ht="15" customHeight="1" x14ac:dyDescent="0.3">
      <c r="A17" s="58" t="s">
        <v>5</v>
      </c>
      <c r="B17" s="58" t="s">
        <v>6</v>
      </c>
      <c r="C17" s="129" t="s">
        <v>7</v>
      </c>
      <c r="D17" s="129"/>
      <c r="E17" s="129"/>
      <c r="F17" s="129" t="s">
        <v>51</v>
      </c>
      <c r="G17" s="129"/>
      <c r="H17" s="127"/>
      <c r="I17" s="128"/>
      <c r="J17" s="128"/>
    </row>
    <row r="18" spans="1:12" ht="15" customHeight="1" x14ac:dyDescent="0.3">
      <c r="A18" s="60">
        <v>1</v>
      </c>
      <c r="B18" s="61"/>
      <c r="C18" s="126"/>
      <c r="D18" s="126"/>
      <c r="E18" s="126"/>
      <c r="F18" s="136" t="s">
        <v>48</v>
      </c>
      <c r="G18" s="136"/>
      <c r="H18" s="136"/>
      <c r="I18" s="130"/>
      <c r="J18" s="130"/>
    </row>
    <row r="19" spans="1:12" ht="15" customHeight="1" x14ac:dyDescent="0.3">
      <c r="A19" s="60">
        <v>2</v>
      </c>
      <c r="B19" s="61"/>
      <c r="C19" s="126"/>
      <c r="D19" s="126"/>
      <c r="E19" s="126"/>
      <c r="F19" s="136" t="s">
        <v>62</v>
      </c>
      <c r="G19" s="136"/>
      <c r="H19" s="136"/>
      <c r="I19" s="130"/>
      <c r="J19" s="130"/>
    </row>
    <row r="20" spans="1:12" ht="15" customHeight="1" x14ac:dyDescent="0.3">
      <c r="A20" s="60">
        <v>3</v>
      </c>
      <c r="B20" s="61"/>
      <c r="C20" s="126"/>
      <c r="D20" s="126"/>
      <c r="E20" s="126"/>
      <c r="F20" s="129" t="s">
        <v>9</v>
      </c>
      <c r="G20" s="129"/>
      <c r="H20" s="129"/>
      <c r="I20" s="165"/>
      <c r="J20" s="165"/>
    </row>
    <row r="21" spans="1:12" ht="15" customHeight="1" x14ac:dyDescent="0.3">
      <c r="A21" s="60">
        <v>4</v>
      </c>
      <c r="B21" s="61"/>
      <c r="C21" s="126"/>
      <c r="D21" s="126"/>
      <c r="E21" s="126"/>
      <c r="F21" s="129" t="s">
        <v>8</v>
      </c>
      <c r="G21" s="129"/>
      <c r="H21" s="129"/>
      <c r="I21" s="131">
        <f>IF(COUNT(C18:E25)&gt;0, AVERAGE(C18:E25), 0)</f>
        <v>0</v>
      </c>
      <c r="J21" s="129"/>
    </row>
    <row r="22" spans="1:12" ht="15" customHeight="1" x14ac:dyDescent="0.3">
      <c r="A22" s="60">
        <v>5</v>
      </c>
      <c r="B22" s="61"/>
      <c r="C22" s="126"/>
      <c r="D22" s="126"/>
      <c r="E22" s="126"/>
      <c r="F22" s="129" t="s">
        <v>10</v>
      </c>
      <c r="G22" s="129"/>
      <c r="H22" s="129"/>
      <c r="I22" s="131" cm="1">
        <f t="array" ref="I22">IF(SUMPRODUCT((A8:A14=H17)*((D8:D14="Adult Dependent")+(D8:D14="Minor Dependent"))*(J8:J14="Yes")) &gt; 0, MIN(I20*I21, 480), I20*I21)</f>
        <v>0</v>
      </c>
      <c r="J22" s="129"/>
    </row>
    <row r="23" spans="1:12" ht="15" customHeight="1" x14ac:dyDescent="0.3">
      <c r="A23" s="60">
        <v>6</v>
      </c>
      <c r="B23" s="61"/>
      <c r="C23" s="126"/>
      <c r="D23" s="126"/>
      <c r="E23" s="126"/>
      <c r="F23" s="129" t="s">
        <v>11</v>
      </c>
      <c r="G23" s="129"/>
      <c r="H23" s="129"/>
      <c r="I23" s="131">
        <f>I22/12</f>
        <v>0</v>
      </c>
      <c r="J23" s="129"/>
      <c r="K23" s="62"/>
      <c r="L23" s="62"/>
    </row>
    <row r="24" spans="1:12" ht="15" customHeight="1" x14ac:dyDescent="0.3">
      <c r="A24" s="60">
        <v>7</v>
      </c>
      <c r="B24" s="61"/>
      <c r="C24" s="126"/>
      <c r="D24" s="126"/>
      <c r="E24" s="126"/>
      <c r="F24" s="64"/>
      <c r="G24" s="64"/>
      <c r="H24" s="64"/>
      <c r="I24" s="64"/>
      <c r="J24" s="64"/>
    </row>
    <row r="25" spans="1:12" ht="15" customHeight="1" x14ac:dyDescent="0.3">
      <c r="A25" s="60">
        <v>8</v>
      </c>
      <c r="B25" s="61"/>
      <c r="C25" s="126"/>
      <c r="D25" s="126"/>
      <c r="E25" s="126"/>
      <c r="F25" s="73"/>
      <c r="G25" s="73"/>
      <c r="H25" s="73"/>
      <c r="I25" s="74"/>
      <c r="J25" s="73"/>
      <c r="K25" s="62"/>
      <c r="L25" s="62"/>
    </row>
    <row r="26" spans="1:12" ht="3.6" customHeight="1" x14ac:dyDescent="0.3">
      <c r="A26" s="63"/>
      <c r="B26" s="63"/>
      <c r="C26" s="63"/>
      <c r="D26" s="64"/>
      <c r="E26" s="64"/>
      <c r="F26" s="145"/>
      <c r="G26" s="145"/>
      <c r="H26" s="145"/>
      <c r="I26" s="144" cm="1">
        <f t="array" ref="I26">IF(AND(I19="Yes", SUMPRODUCT((A7:A14=H17)*((D7:D14="Self (Borrower)") + (D7:D14="Co-Borrower"))) &gt; 0), I22, 0)</f>
        <v>0</v>
      </c>
      <c r="J26" s="144"/>
      <c r="K26" s="62"/>
      <c r="L26" s="62"/>
    </row>
    <row r="27" spans="1:12" ht="15" customHeight="1" x14ac:dyDescent="0.3">
      <c r="A27" s="58" t="s">
        <v>45</v>
      </c>
      <c r="B27" s="59" t="s">
        <v>50</v>
      </c>
      <c r="C27" s="59"/>
      <c r="D27" s="133"/>
      <c r="E27" s="134"/>
      <c r="F27" s="134"/>
      <c r="G27" s="134"/>
      <c r="H27" s="134"/>
      <c r="I27" s="134"/>
      <c r="J27" s="135"/>
      <c r="K27" s="62"/>
      <c r="L27" s="62"/>
    </row>
    <row r="28" spans="1:12" ht="15" customHeight="1" x14ac:dyDescent="0.3">
      <c r="A28" s="58" t="s">
        <v>5</v>
      </c>
      <c r="B28" s="58" t="s">
        <v>6</v>
      </c>
      <c r="C28" s="129" t="s">
        <v>7</v>
      </c>
      <c r="D28" s="129"/>
      <c r="E28" s="129"/>
      <c r="F28" s="129" t="s">
        <v>51</v>
      </c>
      <c r="G28" s="129"/>
      <c r="H28" s="130"/>
      <c r="I28" s="130"/>
      <c r="J28" s="130"/>
    </row>
    <row r="29" spans="1:12" ht="15" customHeight="1" x14ac:dyDescent="0.3">
      <c r="A29" s="60">
        <v>1</v>
      </c>
      <c r="B29" s="61"/>
      <c r="C29" s="126"/>
      <c r="D29" s="126"/>
      <c r="E29" s="126"/>
      <c r="F29" s="136" t="s">
        <v>48</v>
      </c>
      <c r="G29" s="136"/>
      <c r="H29" s="136"/>
      <c r="I29" s="130"/>
      <c r="J29" s="130"/>
    </row>
    <row r="30" spans="1:12" ht="15" customHeight="1" x14ac:dyDescent="0.3">
      <c r="A30" s="60">
        <v>2</v>
      </c>
      <c r="B30" s="61"/>
      <c r="C30" s="126"/>
      <c r="D30" s="126"/>
      <c r="E30" s="126"/>
      <c r="F30" s="136" t="s">
        <v>62</v>
      </c>
      <c r="G30" s="136"/>
      <c r="H30" s="136"/>
      <c r="I30" s="130"/>
      <c r="J30" s="130"/>
    </row>
    <row r="31" spans="1:12" ht="15" customHeight="1" x14ac:dyDescent="0.3">
      <c r="A31" s="60">
        <v>3</v>
      </c>
      <c r="B31" s="61"/>
      <c r="C31" s="126"/>
      <c r="D31" s="126"/>
      <c r="E31" s="126"/>
      <c r="F31" s="129" t="s">
        <v>9</v>
      </c>
      <c r="G31" s="129"/>
      <c r="H31" s="129"/>
      <c r="I31" s="165"/>
      <c r="J31" s="165"/>
    </row>
    <row r="32" spans="1:12" ht="15" customHeight="1" x14ac:dyDescent="0.3">
      <c r="A32" s="60">
        <v>4</v>
      </c>
      <c r="B32" s="61"/>
      <c r="C32" s="126"/>
      <c r="D32" s="126"/>
      <c r="E32" s="126"/>
      <c r="F32" s="129" t="s">
        <v>8</v>
      </c>
      <c r="G32" s="129"/>
      <c r="H32" s="129"/>
      <c r="I32" s="131">
        <f>IF(COUNT(C29:E36)&gt;0, AVERAGE(C29:E36), 0)</f>
        <v>0</v>
      </c>
      <c r="J32" s="129"/>
    </row>
    <row r="33" spans="1:10" ht="15" customHeight="1" x14ac:dyDescent="0.3">
      <c r="A33" s="60">
        <v>5</v>
      </c>
      <c r="B33" s="61"/>
      <c r="C33" s="126"/>
      <c r="D33" s="126"/>
      <c r="E33" s="126"/>
      <c r="F33" s="129" t="s">
        <v>10</v>
      </c>
      <c r="G33" s="129"/>
      <c r="H33" s="129"/>
      <c r="I33" s="131" cm="1">
        <f t="array" ref="I33">IF(SUMPRODUCT((A8:A14=H28)*((D8:D14="Adult Dependent")+(D8:D14="Minor Dependent"))*(J8:J14="Yes")) &gt; 0, MIN(I31*I32, 480), I31*I32)</f>
        <v>0</v>
      </c>
      <c r="J33" s="129"/>
    </row>
    <row r="34" spans="1:10" ht="15" customHeight="1" x14ac:dyDescent="0.3">
      <c r="A34" s="60">
        <v>6</v>
      </c>
      <c r="B34" s="61"/>
      <c r="C34" s="126"/>
      <c r="D34" s="126"/>
      <c r="E34" s="126"/>
      <c r="F34" s="129" t="s">
        <v>11</v>
      </c>
      <c r="G34" s="129"/>
      <c r="H34" s="129"/>
      <c r="I34" s="131">
        <f>I33/12</f>
        <v>0</v>
      </c>
      <c r="J34" s="129"/>
    </row>
    <row r="35" spans="1:10" ht="15" customHeight="1" x14ac:dyDescent="0.3">
      <c r="A35" s="60">
        <v>7</v>
      </c>
      <c r="B35" s="61"/>
      <c r="C35" s="126"/>
      <c r="D35" s="126"/>
      <c r="E35" s="126"/>
      <c r="F35" s="73"/>
      <c r="G35" s="73"/>
      <c r="H35" s="73"/>
      <c r="I35" s="74"/>
      <c r="J35" s="73"/>
    </row>
    <row r="36" spans="1:10" ht="15" customHeight="1" x14ac:dyDescent="0.3">
      <c r="A36" s="60">
        <v>8</v>
      </c>
      <c r="B36" s="61"/>
      <c r="C36" s="126"/>
      <c r="D36" s="126"/>
      <c r="E36" s="126"/>
      <c r="F36" s="73"/>
      <c r="G36" s="73"/>
      <c r="H36" s="73"/>
      <c r="I36" s="74"/>
      <c r="J36" s="73"/>
    </row>
    <row r="37" spans="1:10" ht="3.6" customHeight="1" x14ac:dyDescent="0.3">
      <c r="A37" s="63"/>
      <c r="B37" s="63"/>
      <c r="C37" s="63"/>
      <c r="D37" s="64"/>
      <c r="E37" s="64"/>
      <c r="F37" s="145"/>
      <c r="G37" s="145"/>
      <c r="H37" s="145"/>
      <c r="I37" s="144" cm="1">
        <f t="array" ref="I37">IF(AND(I30="Yes", SUMPRODUCT((A7:A14=H28)*((D7:D14="Self (Borrower)") + (D7:D14="Co-Borrower"))) &gt; 0), I33, 0)</f>
        <v>0</v>
      </c>
      <c r="J37" s="144"/>
    </row>
    <row r="38" spans="1:10" ht="15" customHeight="1" x14ac:dyDescent="0.3">
      <c r="A38" s="58" t="s">
        <v>46</v>
      </c>
      <c r="B38" s="59" t="s">
        <v>50</v>
      </c>
      <c r="C38" s="59"/>
      <c r="D38" s="133"/>
      <c r="E38" s="134"/>
      <c r="F38" s="134"/>
      <c r="G38" s="134"/>
      <c r="H38" s="134"/>
      <c r="I38" s="134"/>
      <c r="J38" s="135"/>
    </row>
    <row r="39" spans="1:10" ht="15" customHeight="1" x14ac:dyDescent="0.3">
      <c r="A39" s="58" t="s">
        <v>5</v>
      </c>
      <c r="B39" s="58" t="s">
        <v>6</v>
      </c>
      <c r="C39" s="129" t="s">
        <v>7</v>
      </c>
      <c r="D39" s="129"/>
      <c r="E39" s="129"/>
      <c r="F39" s="129" t="s">
        <v>51</v>
      </c>
      <c r="G39" s="129"/>
      <c r="H39" s="127"/>
      <c r="I39" s="128"/>
      <c r="J39" s="128"/>
    </row>
    <row r="40" spans="1:10" ht="15" customHeight="1" x14ac:dyDescent="0.3">
      <c r="A40" s="60">
        <v>1</v>
      </c>
      <c r="B40" s="61"/>
      <c r="C40" s="126"/>
      <c r="D40" s="126"/>
      <c r="E40" s="126"/>
      <c r="F40" s="136" t="s">
        <v>48</v>
      </c>
      <c r="G40" s="136"/>
      <c r="H40" s="136"/>
      <c r="I40" s="130"/>
      <c r="J40" s="130"/>
    </row>
    <row r="41" spans="1:10" ht="15" customHeight="1" x14ac:dyDescent="0.3">
      <c r="A41" s="60">
        <v>2</v>
      </c>
      <c r="B41" s="61"/>
      <c r="C41" s="126"/>
      <c r="D41" s="126"/>
      <c r="E41" s="126"/>
      <c r="F41" s="136" t="s">
        <v>62</v>
      </c>
      <c r="G41" s="136"/>
      <c r="H41" s="136"/>
      <c r="I41" s="130"/>
      <c r="J41" s="130"/>
    </row>
    <row r="42" spans="1:10" ht="15" customHeight="1" x14ac:dyDescent="0.3">
      <c r="A42" s="60">
        <v>3</v>
      </c>
      <c r="B42" s="61"/>
      <c r="C42" s="126"/>
      <c r="D42" s="126"/>
      <c r="E42" s="126"/>
      <c r="F42" s="129" t="s">
        <v>9</v>
      </c>
      <c r="G42" s="129"/>
      <c r="H42" s="129"/>
      <c r="I42" s="165"/>
      <c r="J42" s="165"/>
    </row>
    <row r="43" spans="1:10" ht="15" customHeight="1" x14ac:dyDescent="0.3">
      <c r="A43" s="60">
        <v>4</v>
      </c>
      <c r="B43" s="61"/>
      <c r="C43" s="126"/>
      <c r="D43" s="126"/>
      <c r="E43" s="126"/>
      <c r="F43" s="129" t="s">
        <v>8</v>
      </c>
      <c r="G43" s="129"/>
      <c r="H43" s="129"/>
      <c r="I43" s="131">
        <f>IF(COUNT(C40:E47)&gt;0, AVERAGE(C40:E47), 0)</f>
        <v>0</v>
      </c>
      <c r="J43" s="129"/>
    </row>
    <row r="44" spans="1:10" ht="15" customHeight="1" x14ac:dyDescent="0.3">
      <c r="A44" s="60">
        <v>5</v>
      </c>
      <c r="B44" s="61"/>
      <c r="C44" s="126"/>
      <c r="D44" s="126"/>
      <c r="E44" s="126"/>
      <c r="F44" s="129" t="s">
        <v>10</v>
      </c>
      <c r="G44" s="129"/>
      <c r="H44" s="129"/>
      <c r="I44" s="131" cm="1">
        <f t="array" ref="I44">IF(SUMPRODUCT((A8:A14=H39)*((D8:D14="Adult Dependent")+(D8:D14="Minor Dependent"))*(J8:J14="Yes")) &gt; 0, MIN(I42*I43, 480), I42*I43)</f>
        <v>0</v>
      </c>
      <c r="J44" s="129"/>
    </row>
    <row r="45" spans="1:10" ht="15" customHeight="1" x14ac:dyDescent="0.3">
      <c r="A45" s="60">
        <v>6</v>
      </c>
      <c r="B45" s="61"/>
      <c r="C45" s="126"/>
      <c r="D45" s="126"/>
      <c r="E45" s="126"/>
      <c r="F45" s="129" t="s">
        <v>11</v>
      </c>
      <c r="G45" s="129"/>
      <c r="H45" s="129"/>
      <c r="I45" s="131">
        <f>I44/12</f>
        <v>0</v>
      </c>
      <c r="J45" s="129"/>
    </row>
    <row r="46" spans="1:10" ht="15" customHeight="1" x14ac:dyDescent="0.3">
      <c r="A46" s="60">
        <v>7</v>
      </c>
      <c r="B46" s="61"/>
      <c r="C46" s="126"/>
      <c r="D46" s="126"/>
      <c r="E46" s="126"/>
      <c r="F46" s="73"/>
      <c r="G46" s="73"/>
      <c r="H46" s="73"/>
      <c r="I46" s="74"/>
      <c r="J46" s="73"/>
    </row>
    <row r="47" spans="1:10" ht="15" customHeight="1" x14ac:dyDescent="0.3">
      <c r="A47" s="60">
        <v>8</v>
      </c>
      <c r="B47" s="61"/>
      <c r="C47" s="126"/>
      <c r="D47" s="126"/>
      <c r="E47" s="126"/>
      <c r="F47" s="73"/>
      <c r="G47" s="73"/>
      <c r="H47" s="73"/>
      <c r="I47" s="74"/>
      <c r="J47" s="73"/>
    </row>
    <row r="48" spans="1:10" ht="3.6" customHeight="1" x14ac:dyDescent="0.3">
      <c r="A48" s="63"/>
      <c r="B48" s="63"/>
      <c r="C48" s="63"/>
      <c r="D48" s="64"/>
      <c r="E48" s="64"/>
      <c r="F48" s="145"/>
      <c r="G48" s="145"/>
      <c r="H48" s="145"/>
      <c r="I48" s="144" cm="1">
        <f t="array" ref="I48">IF(AND(I41="Yes", SUMPRODUCT((A7:A14=H39)*((D7:D14="Self (Borrower)") + (D7:D14="Co-Borrower"))) &gt; 0), I44, 0)</f>
        <v>0</v>
      </c>
      <c r="J48" s="144"/>
    </row>
    <row r="49" spans="1:10" ht="15" customHeight="1" x14ac:dyDescent="0.3">
      <c r="A49" s="58" t="s">
        <v>47</v>
      </c>
      <c r="B49" s="59" t="s">
        <v>50</v>
      </c>
      <c r="C49" s="59"/>
      <c r="D49" s="133"/>
      <c r="E49" s="134"/>
      <c r="F49" s="134"/>
      <c r="G49" s="134"/>
      <c r="H49" s="134"/>
      <c r="I49" s="134"/>
      <c r="J49" s="135"/>
    </row>
    <row r="50" spans="1:10" ht="15" customHeight="1" x14ac:dyDescent="0.3">
      <c r="A50" s="58" t="s">
        <v>5</v>
      </c>
      <c r="B50" s="58" t="s">
        <v>6</v>
      </c>
      <c r="C50" s="129" t="s">
        <v>7</v>
      </c>
      <c r="D50" s="129"/>
      <c r="E50" s="129"/>
      <c r="F50" s="129" t="s">
        <v>51</v>
      </c>
      <c r="G50" s="129"/>
      <c r="H50" s="127"/>
      <c r="I50" s="128"/>
      <c r="J50" s="128"/>
    </row>
    <row r="51" spans="1:10" ht="15" customHeight="1" x14ac:dyDescent="0.3">
      <c r="A51" s="60">
        <v>1</v>
      </c>
      <c r="B51" s="61"/>
      <c r="C51" s="126"/>
      <c r="D51" s="126"/>
      <c r="E51" s="126"/>
      <c r="F51" s="136" t="s">
        <v>48</v>
      </c>
      <c r="G51" s="136"/>
      <c r="H51" s="136"/>
      <c r="I51" s="130"/>
      <c r="J51" s="130"/>
    </row>
    <row r="52" spans="1:10" ht="15" customHeight="1" x14ac:dyDescent="0.3">
      <c r="A52" s="60">
        <v>2</v>
      </c>
      <c r="B52" s="61"/>
      <c r="C52" s="126"/>
      <c r="D52" s="126"/>
      <c r="E52" s="126"/>
      <c r="F52" s="136" t="s">
        <v>62</v>
      </c>
      <c r="G52" s="136"/>
      <c r="H52" s="136"/>
      <c r="I52" s="130"/>
      <c r="J52" s="130"/>
    </row>
    <row r="53" spans="1:10" ht="15" customHeight="1" x14ac:dyDescent="0.3">
      <c r="A53" s="60">
        <v>3</v>
      </c>
      <c r="B53" s="61"/>
      <c r="C53" s="126"/>
      <c r="D53" s="126"/>
      <c r="E53" s="126"/>
      <c r="F53" s="129" t="s">
        <v>9</v>
      </c>
      <c r="G53" s="129"/>
      <c r="H53" s="129"/>
      <c r="I53" s="165"/>
      <c r="J53" s="165"/>
    </row>
    <row r="54" spans="1:10" ht="15" customHeight="1" x14ac:dyDescent="0.3">
      <c r="A54" s="60">
        <v>4</v>
      </c>
      <c r="B54" s="61"/>
      <c r="C54" s="126"/>
      <c r="D54" s="126"/>
      <c r="E54" s="126"/>
      <c r="F54" s="129" t="s">
        <v>8</v>
      </c>
      <c r="G54" s="129"/>
      <c r="H54" s="129"/>
      <c r="I54" s="131">
        <f>IF(COUNT(C51:E58)&gt;0, AVERAGE(C51:E58), 0)</f>
        <v>0</v>
      </c>
      <c r="J54" s="129"/>
    </row>
    <row r="55" spans="1:10" ht="15" customHeight="1" x14ac:dyDescent="0.3">
      <c r="A55" s="60">
        <v>5</v>
      </c>
      <c r="B55" s="61"/>
      <c r="C55" s="126"/>
      <c r="D55" s="126"/>
      <c r="E55" s="126"/>
      <c r="F55" s="129" t="s">
        <v>10</v>
      </c>
      <c r="G55" s="129"/>
      <c r="H55" s="129"/>
      <c r="I55" s="131" cm="1">
        <f t="array" ref="I55">IF(SUMPRODUCT((A8:A14=H50)*((D8:D14="Adult Dependent")+(D8:D14="Minor Dependent"))*(J8:J14="Yes")) &gt; 0, MIN(I53*I54, 480), I53*I54)</f>
        <v>0</v>
      </c>
      <c r="J55" s="129"/>
    </row>
    <row r="56" spans="1:10" ht="15" customHeight="1" x14ac:dyDescent="0.3">
      <c r="A56" s="60">
        <v>6</v>
      </c>
      <c r="B56" s="61"/>
      <c r="C56" s="126"/>
      <c r="D56" s="126"/>
      <c r="E56" s="126"/>
      <c r="F56" s="129" t="s">
        <v>11</v>
      </c>
      <c r="G56" s="129"/>
      <c r="H56" s="129"/>
      <c r="I56" s="131">
        <f>I55/12</f>
        <v>0</v>
      </c>
      <c r="J56" s="129"/>
    </row>
    <row r="57" spans="1:10" s="64" customFormat="1" ht="15" customHeight="1" x14ac:dyDescent="0.3">
      <c r="A57" s="60">
        <v>7</v>
      </c>
      <c r="B57" s="61"/>
      <c r="C57" s="126"/>
      <c r="D57" s="126"/>
      <c r="E57" s="126"/>
      <c r="F57" s="73"/>
      <c r="G57" s="73"/>
      <c r="H57" s="73"/>
      <c r="I57" s="74"/>
      <c r="J57" s="73"/>
    </row>
    <row r="58" spans="1:10" s="64" customFormat="1" ht="15" customHeight="1" x14ac:dyDescent="0.3">
      <c r="A58" s="60">
        <v>8</v>
      </c>
      <c r="B58" s="61"/>
      <c r="C58" s="126"/>
      <c r="D58" s="126"/>
      <c r="E58" s="126"/>
      <c r="F58" s="73"/>
      <c r="G58" s="73"/>
      <c r="H58" s="73"/>
      <c r="I58" s="74"/>
      <c r="J58" s="73"/>
    </row>
    <row r="59" spans="1:10" ht="3.6" customHeight="1" x14ac:dyDescent="0.3">
      <c r="A59" s="63"/>
      <c r="B59" s="63"/>
      <c r="C59" s="63"/>
      <c r="D59" s="64"/>
      <c r="E59" s="64"/>
      <c r="F59" s="145"/>
      <c r="G59" s="145"/>
      <c r="H59" s="145"/>
      <c r="I59" s="144" cm="1">
        <f t="array" ref="I59">IF(AND(I52="Yes", SUMPRODUCT((A7:A14=H50)*((D7:D14="Self (Borrower)") + (D7:D14="Co-Borrower"))) &gt; 0), I55, 0)</f>
        <v>0</v>
      </c>
      <c r="J59" s="144"/>
    </row>
    <row r="60" spans="1:10" ht="15" customHeight="1" x14ac:dyDescent="0.3">
      <c r="A60" s="166" t="s">
        <v>72</v>
      </c>
      <c r="B60" s="167"/>
      <c r="C60" s="167"/>
      <c r="D60" s="167"/>
      <c r="E60" s="167"/>
      <c r="F60" s="167"/>
      <c r="G60" s="167"/>
      <c r="H60" s="167"/>
      <c r="I60" s="167"/>
      <c r="J60" s="167"/>
    </row>
    <row r="61" spans="1:10" ht="15" customHeight="1" x14ac:dyDescent="0.3">
      <c r="A61" s="58" t="s">
        <v>49</v>
      </c>
      <c r="B61" s="139" t="s">
        <v>52</v>
      </c>
      <c r="C61" s="139"/>
      <c r="D61" s="137"/>
      <c r="E61" s="138"/>
      <c r="F61" s="138"/>
      <c r="G61" s="138"/>
      <c r="H61" s="138"/>
      <c r="I61" s="138"/>
      <c r="J61" s="138"/>
    </row>
    <row r="62" spans="1:10" ht="15" customHeight="1" x14ac:dyDescent="0.3">
      <c r="A62" s="140" t="s">
        <v>51</v>
      </c>
      <c r="B62" s="141"/>
      <c r="C62" s="127"/>
      <c r="D62" s="128"/>
      <c r="E62" s="128"/>
      <c r="F62" s="129" t="s">
        <v>87</v>
      </c>
      <c r="G62" s="129"/>
      <c r="H62" s="129"/>
      <c r="I62" s="129"/>
      <c r="J62" s="65"/>
    </row>
    <row r="63" spans="1:10" ht="15" customHeight="1" thickBot="1" x14ac:dyDescent="0.35">
      <c r="A63" s="147" t="s">
        <v>84</v>
      </c>
      <c r="B63" s="148"/>
      <c r="C63" s="149"/>
      <c r="D63" s="149"/>
      <c r="E63" s="149"/>
      <c r="F63" s="150" t="s">
        <v>85</v>
      </c>
      <c r="G63" s="150"/>
      <c r="H63" s="151">
        <f>C63*12</f>
        <v>0</v>
      </c>
      <c r="I63" s="151"/>
      <c r="J63" s="152"/>
    </row>
    <row r="64" spans="1:10" ht="4.2" customHeight="1" x14ac:dyDescent="0.3">
      <c r="A64" s="66"/>
      <c r="B64" s="66"/>
      <c r="C64" s="66"/>
      <c r="D64" s="66"/>
      <c r="E64" s="66"/>
      <c r="F64" s="66"/>
      <c r="G64" s="66"/>
      <c r="H64" s="132" cm="1">
        <f t="array" ref="H64">IF(AND(J62="Yes", D61&lt;&gt;"SSI on behalf of 18y.o.+ dependent", SUMPRODUCT((A7:A14=C62)*((D7:D14="Self (Borrower)") + (D7:D14="Co-Borrower"))) &gt; 0), H63, 0)</f>
        <v>0</v>
      </c>
      <c r="I64" s="132"/>
      <c r="J64" s="132"/>
    </row>
    <row r="65" spans="1:10" ht="15" customHeight="1" x14ac:dyDescent="0.3">
      <c r="A65" s="58" t="s">
        <v>53</v>
      </c>
      <c r="B65" s="139" t="s">
        <v>52</v>
      </c>
      <c r="C65" s="139"/>
      <c r="D65" s="137"/>
      <c r="E65" s="138"/>
      <c r="F65" s="138"/>
      <c r="G65" s="138"/>
      <c r="H65" s="138"/>
      <c r="I65" s="138"/>
      <c r="J65" s="138"/>
    </row>
    <row r="66" spans="1:10" ht="15" customHeight="1" x14ac:dyDescent="0.3">
      <c r="A66" s="140" t="s">
        <v>51</v>
      </c>
      <c r="B66" s="141"/>
      <c r="C66" s="127"/>
      <c r="D66" s="128"/>
      <c r="E66" s="128"/>
      <c r="F66" s="129" t="s">
        <v>87</v>
      </c>
      <c r="G66" s="129"/>
      <c r="H66" s="129"/>
      <c r="I66" s="129"/>
      <c r="J66" s="65"/>
    </row>
    <row r="67" spans="1:10" ht="15" customHeight="1" thickBot="1" x14ac:dyDescent="0.35">
      <c r="A67" s="147" t="s">
        <v>84</v>
      </c>
      <c r="B67" s="148"/>
      <c r="C67" s="149"/>
      <c r="D67" s="149"/>
      <c r="E67" s="149"/>
      <c r="F67" s="150" t="s">
        <v>85</v>
      </c>
      <c r="G67" s="150"/>
      <c r="H67" s="151">
        <f>C67*12</f>
        <v>0</v>
      </c>
      <c r="I67" s="151"/>
      <c r="J67" s="152"/>
    </row>
    <row r="68" spans="1:10" ht="3.6" customHeight="1" x14ac:dyDescent="0.3">
      <c r="A68" s="66"/>
      <c r="B68" s="66"/>
      <c r="C68" s="66"/>
      <c r="D68" s="66"/>
      <c r="E68" s="66"/>
      <c r="F68" s="66"/>
      <c r="G68" s="66"/>
      <c r="H68" s="132" cm="1">
        <f t="array" ref="H68">IF(AND(J66="Yes", D65&lt;&gt;"SSI on behalf of 18y.o.+ dependent", SUMPRODUCT((A7:A14=C66)*((D7:D14="Self (Borrower)") + (D7:D14="Co-Borrower"))) &gt; 0), H67, 0)</f>
        <v>0</v>
      </c>
      <c r="I68" s="132"/>
      <c r="J68" s="132"/>
    </row>
    <row r="69" spans="1:10" ht="15" customHeight="1" x14ac:dyDescent="0.3">
      <c r="A69" s="58" t="s">
        <v>54</v>
      </c>
      <c r="B69" s="139" t="s">
        <v>52</v>
      </c>
      <c r="C69" s="139"/>
      <c r="D69" s="137"/>
      <c r="E69" s="138"/>
      <c r="F69" s="138"/>
      <c r="G69" s="138"/>
      <c r="H69" s="138"/>
      <c r="I69" s="138"/>
      <c r="J69" s="138"/>
    </row>
    <row r="70" spans="1:10" ht="15" customHeight="1" x14ac:dyDescent="0.3">
      <c r="A70" s="140" t="s">
        <v>51</v>
      </c>
      <c r="B70" s="141"/>
      <c r="C70" s="127"/>
      <c r="D70" s="128"/>
      <c r="E70" s="128"/>
      <c r="F70" s="129" t="s">
        <v>87</v>
      </c>
      <c r="G70" s="129"/>
      <c r="H70" s="129"/>
      <c r="I70" s="129"/>
      <c r="J70" s="65"/>
    </row>
    <row r="71" spans="1:10" ht="15" customHeight="1" thickBot="1" x14ac:dyDescent="0.35">
      <c r="A71" s="147" t="s">
        <v>84</v>
      </c>
      <c r="B71" s="148"/>
      <c r="C71" s="149"/>
      <c r="D71" s="149"/>
      <c r="E71" s="149"/>
      <c r="F71" s="150" t="s">
        <v>85</v>
      </c>
      <c r="G71" s="150"/>
      <c r="H71" s="151">
        <f>C71*12</f>
        <v>0</v>
      </c>
      <c r="I71" s="151"/>
      <c r="J71" s="152"/>
    </row>
    <row r="72" spans="1:10" ht="3.6" customHeight="1" x14ac:dyDescent="0.3">
      <c r="A72" s="66"/>
      <c r="B72" s="66"/>
      <c r="C72" s="66"/>
      <c r="D72" s="66"/>
      <c r="E72" s="66"/>
      <c r="F72" s="66"/>
      <c r="G72" s="66"/>
      <c r="H72" s="132" cm="1">
        <f t="array" ref="H72">IF(AND(J70="Yes", D69&lt;&gt;"SSI on behalf of 18y.o.+ dependent", SUMPRODUCT((A7:A14=C70)*((D7:D14="Self (Borrower)") + (D7:D14="Co-Borrower"))) &gt; 0), H71, 0)</f>
        <v>0</v>
      </c>
      <c r="I72" s="132"/>
      <c r="J72" s="132"/>
    </row>
    <row r="73" spans="1:10" ht="15" customHeight="1" x14ac:dyDescent="0.3">
      <c r="A73" s="58" t="s">
        <v>55</v>
      </c>
      <c r="B73" s="139" t="s">
        <v>52</v>
      </c>
      <c r="C73" s="139"/>
      <c r="D73" s="137"/>
      <c r="E73" s="138"/>
      <c r="F73" s="138"/>
      <c r="G73" s="138"/>
      <c r="H73" s="138"/>
      <c r="I73" s="138"/>
      <c r="J73" s="138"/>
    </row>
    <row r="74" spans="1:10" ht="15" customHeight="1" x14ac:dyDescent="0.3">
      <c r="A74" s="140" t="s">
        <v>51</v>
      </c>
      <c r="B74" s="141"/>
      <c r="C74" s="127"/>
      <c r="D74" s="128"/>
      <c r="E74" s="128"/>
      <c r="F74" s="129" t="s">
        <v>87</v>
      </c>
      <c r="G74" s="129"/>
      <c r="H74" s="129"/>
      <c r="I74" s="129"/>
      <c r="J74" s="65"/>
    </row>
    <row r="75" spans="1:10" ht="15" customHeight="1" thickBot="1" x14ac:dyDescent="0.35">
      <c r="A75" s="147" t="s">
        <v>84</v>
      </c>
      <c r="B75" s="148"/>
      <c r="C75" s="149"/>
      <c r="D75" s="149"/>
      <c r="E75" s="149"/>
      <c r="F75" s="150" t="s">
        <v>85</v>
      </c>
      <c r="G75" s="150"/>
      <c r="H75" s="151">
        <f>C75*12</f>
        <v>0</v>
      </c>
      <c r="I75" s="151"/>
      <c r="J75" s="152"/>
    </row>
    <row r="76" spans="1:10" ht="3.6" customHeight="1" x14ac:dyDescent="0.3">
      <c r="A76" s="66"/>
      <c r="B76" s="66"/>
      <c r="C76" s="66"/>
      <c r="D76" s="66"/>
      <c r="E76" s="66"/>
      <c r="F76" s="66"/>
      <c r="G76" s="66"/>
      <c r="H76" s="146" cm="1">
        <f t="array" ref="H76">IF(AND(J74="Yes", D73&lt;&gt;"SSI on behalf of 18y.o.+ dependent", SUMPRODUCT((A7:A14=C74)*((D7:D14="Self (Borrower)") + (D7:D14="Co-Borrower"))) &gt; 0), H75, 0)</f>
        <v>0</v>
      </c>
      <c r="I76" s="146"/>
      <c r="J76" s="146"/>
    </row>
    <row r="77" spans="1:10" ht="15" customHeight="1" x14ac:dyDescent="0.3">
      <c r="A77" s="166" t="s">
        <v>119</v>
      </c>
      <c r="B77" s="167"/>
      <c r="C77" s="167"/>
      <c r="D77" s="167"/>
      <c r="E77" s="167"/>
      <c r="F77" s="167"/>
      <c r="G77" s="167"/>
      <c r="H77" s="167"/>
      <c r="I77" s="167"/>
      <c r="J77" s="167"/>
    </row>
    <row r="78" spans="1:10" ht="14.4" x14ac:dyDescent="0.3">
      <c r="A78" s="142" t="s">
        <v>59</v>
      </c>
      <c r="B78" s="142"/>
      <c r="C78" s="142"/>
      <c r="D78" s="142"/>
      <c r="E78" s="142"/>
      <c r="F78" s="142"/>
      <c r="G78" s="142"/>
      <c r="H78" s="67">
        <v>4.0999999999999996</v>
      </c>
      <c r="I78" s="143">
        <f>I59+I48+I37+I26+H64+H68+H72+H76</f>
        <v>0</v>
      </c>
      <c r="J78" s="143"/>
    </row>
    <row r="79" spans="1:10" ht="14.4" x14ac:dyDescent="0.3">
      <c r="A79" s="142" t="s">
        <v>36</v>
      </c>
      <c r="B79" s="142"/>
      <c r="C79" s="142"/>
      <c r="D79" s="142"/>
      <c r="E79" s="142"/>
      <c r="F79" s="142"/>
      <c r="G79" s="142"/>
      <c r="H79" s="67">
        <v>4.2</v>
      </c>
      <c r="I79" s="143">
        <f>I78/12</f>
        <v>0</v>
      </c>
      <c r="J79" s="143"/>
    </row>
    <row r="80" spans="1:10" ht="14.4" x14ac:dyDescent="0.3">
      <c r="A80" s="142" t="s">
        <v>75</v>
      </c>
      <c r="B80" s="142"/>
      <c r="C80" s="142"/>
      <c r="D80" s="142"/>
      <c r="E80" s="142"/>
      <c r="F80" s="142"/>
      <c r="G80" s="142"/>
      <c r="H80" s="67">
        <v>4.3</v>
      </c>
      <c r="I80" s="143">
        <f>H75+H71+H67+H63+I55+I44+I33+I22</f>
        <v>0</v>
      </c>
      <c r="J80" s="143"/>
    </row>
    <row r="81" spans="1:10" s="171" customFormat="1" ht="14.4" customHeight="1" x14ac:dyDescent="0.3">
      <c r="A81" s="170" t="s">
        <v>109</v>
      </c>
      <c r="B81" s="170"/>
      <c r="C81" s="170"/>
      <c r="D81" s="170"/>
      <c r="E81" s="170"/>
      <c r="F81" s="170"/>
      <c r="G81" s="170"/>
      <c r="H81" s="170"/>
      <c r="I81" s="170"/>
      <c r="J81" s="170"/>
    </row>
    <row r="82" spans="1:10" s="171" customFormat="1" ht="14.4" x14ac:dyDescent="0.3"/>
  </sheetData>
  <sheetProtection algorithmName="SHA-512" hashValue="UewJvMRd4/5dPAM7yjZ/qajDttFEWFU3gJg9GesmYRUZOyMJ2vysmBukga3ajNssCFe3BJI2HCYzJ2rzWBrOpQ==" saltValue="z7joaNgd6qn1u4kBMdI3hQ==" spinCount="100000" sheet="1" selectLockedCells="1"/>
  <mergeCells count="184">
    <mergeCell ref="A77:J77"/>
    <mergeCell ref="A81:XFD82"/>
    <mergeCell ref="D65:J65"/>
    <mergeCell ref="H67:J67"/>
    <mergeCell ref="B69:C69"/>
    <mergeCell ref="D69:J69"/>
    <mergeCell ref="C3:J3"/>
    <mergeCell ref="I34:J34"/>
    <mergeCell ref="D11:G11"/>
    <mergeCell ref="H11:I11"/>
    <mergeCell ref="D12:G12"/>
    <mergeCell ref="H12:I12"/>
    <mergeCell ref="D13:G13"/>
    <mergeCell ref="H13:I13"/>
    <mergeCell ref="F17:G17"/>
    <mergeCell ref="H17:J17"/>
    <mergeCell ref="F18:H18"/>
    <mergeCell ref="C50:E50"/>
    <mergeCell ref="C51:E51"/>
    <mergeCell ref="F51:H51"/>
    <mergeCell ref="F48:H48"/>
    <mergeCell ref="I48:J48"/>
    <mergeCell ref="I37:J37"/>
    <mergeCell ref="C41:E41"/>
    <mergeCell ref="C2:J2"/>
    <mergeCell ref="C29:E29"/>
    <mergeCell ref="C28:E28"/>
    <mergeCell ref="F29:H29"/>
    <mergeCell ref="I29:J29"/>
    <mergeCell ref="F21:H21"/>
    <mergeCell ref="I21:J21"/>
    <mergeCell ref="F22:H22"/>
    <mergeCell ref="I22:J22"/>
    <mergeCell ref="F23:H23"/>
    <mergeCell ref="I23:J23"/>
    <mergeCell ref="F20:H20"/>
    <mergeCell ref="I20:J20"/>
    <mergeCell ref="C17:E17"/>
    <mergeCell ref="C18:E18"/>
    <mergeCell ref="C19:E19"/>
    <mergeCell ref="C20:E20"/>
    <mergeCell ref="A11:C11"/>
    <mergeCell ref="C21:E21"/>
    <mergeCell ref="C22:E22"/>
    <mergeCell ref="C23:E23"/>
    <mergeCell ref="A9:C9"/>
    <mergeCell ref="A8:C8"/>
    <mergeCell ref="C66:E66"/>
    <mergeCell ref="F66:I66"/>
    <mergeCell ref="C70:E70"/>
    <mergeCell ref="F70:I70"/>
    <mergeCell ref="A13:C13"/>
    <mergeCell ref="C42:E42"/>
    <mergeCell ref="F42:H42"/>
    <mergeCell ref="F30:H30"/>
    <mergeCell ref="I30:J30"/>
    <mergeCell ref="C31:E31"/>
    <mergeCell ref="F31:H31"/>
    <mergeCell ref="I31:J31"/>
    <mergeCell ref="C32:E32"/>
    <mergeCell ref="F32:H32"/>
    <mergeCell ref="I32:J32"/>
    <mergeCell ref="F37:H37"/>
    <mergeCell ref="I18:J18"/>
    <mergeCell ref="I42:J42"/>
    <mergeCell ref="I41:J41"/>
    <mergeCell ref="C55:E55"/>
    <mergeCell ref="F41:H41"/>
    <mergeCell ref="F63:G63"/>
    <mergeCell ref="H63:J63"/>
    <mergeCell ref="A63:B63"/>
    <mergeCell ref="F52:H52"/>
    <mergeCell ref="I52:J52"/>
    <mergeCell ref="A5:J5"/>
    <mergeCell ref="F44:H44"/>
    <mergeCell ref="I44:J44"/>
    <mergeCell ref="C62:E62"/>
    <mergeCell ref="C24:E24"/>
    <mergeCell ref="C25:E25"/>
    <mergeCell ref="C53:E53"/>
    <mergeCell ref="F53:H53"/>
    <mergeCell ref="I53:J53"/>
    <mergeCell ref="C54:E54"/>
    <mergeCell ref="F54:H54"/>
    <mergeCell ref="I54:J54"/>
    <mergeCell ref="F56:H56"/>
    <mergeCell ref="I56:J56"/>
    <mergeCell ref="C52:E52"/>
    <mergeCell ref="C56:E56"/>
    <mergeCell ref="F45:H45"/>
    <mergeCell ref="I45:J45"/>
    <mergeCell ref="F55:H55"/>
    <mergeCell ref="I55:J55"/>
    <mergeCell ref="A10:C10"/>
    <mergeCell ref="A12:C12"/>
    <mergeCell ref="A14:C14"/>
    <mergeCell ref="A15:J15"/>
    <mergeCell ref="D16:J16"/>
    <mergeCell ref="A6:C6"/>
    <mergeCell ref="A7:C7"/>
    <mergeCell ref="D6:G6"/>
    <mergeCell ref="D7:G7"/>
    <mergeCell ref="H6:I6"/>
    <mergeCell ref="H7:I7"/>
    <mergeCell ref="D8:G8"/>
    <mergeCell ref="H8:I8"/>
    <mergeCell ref="D9:G9"/>
    <mergeCell ref="H9:I9"/>
    <mergeCell ref="D10:G10"/>
    <mergeCell ref="H10:I10"/>
    <mergeCell ref="D14:G14"/>
    <mergeCell ref="H14:I14"/>
    <mergeCell ref="A80:G80"/>
    <mergeCell ref="I80:J80"/>
    <mergeCell ref="I26:J26"/>
    <mergeCell ref="F26:H26"/>
    <mergeCell ref="F28:G28"/>
    <mergeCell ref="H76:J76"/>
    <mergeCell ref="B73:C73"/>
    <mergeCell ref="D73:J73"/>
    <mergeCell ref="A75:B75"/>
    <mergeCell ref="C75:E75"/>
    <mergeCell ref="F75:G75"/>
    <mergeCell ref="H75:J75"/>
    <mergeCell ref="F50:G50"/>
    <mergeCell ref="I51:J51"/>
    <mergeCell ref="H28:J28"/>
    <mergeCell ref="F39:G39"/>
    <mergeCell ref="H39:J39"/>
    <mergeCell ref="C44:E44"/>
    <mergeCell ref="C45:E45"/>
    <mergeCell ref="A78:G78"/>
    <mergeCell ref="I78:J78"/>
    <mergeCell ref="F62:I62"/>
    <mergeCell ref="F59:H59"/>
    <mergeCell ref="I59:J59"/>
    <mergeCell ref="C43:E43"/>
    <mergeCell ref="F43:H43"/>
    <mergeCell ref="I43:J43"/>
    <mergeCell ref="D49:J49"/>
    <mergeCell ref="D61:J61"/>
    <mergeCell ref="B61:C61"/>
    <mergeCell ref="A74:B74"/>
    <mergeCell ref="A79:G79"/>
    <mergeCell ref="I79:J79"/>
    <mergeCell ref="A62:B62"/>
    <mergeCell ref="A66:B66"/>
    <mergeCell ref="A70:B70"/>
    <mergeCell ref="B65:C65"/>
    <mergeCell ref="A71:B71"/>
    <mergeCell ref="C71:E71"/>
    <mergeCell ref="F71:G71"/>
    <mergeCell ref="H71:J71"/>
    <mergeCell ref="H68:J68"/>
    <mergeCell ref="A67:B67"/>
    <mergeCell ref="C67:E67"/>
    <mergeCell ref="F67:G67"/>
    <mergeCell ref="H64:J64"/>
    <mergeCell ref="A60:J60"/>
    <mergeCell ref="C63:E63"/>
    <mergeCell ref="C35:E35"/>
    <mergeCell ref="C36:E36"/>
    <mergeCell ref="C46:E46"/>
    <mergeCell ref="C47:E47"/>
    <mergeCell ref="C57:E57"/>
    <mergeCell ref="C58:E58"/>
    <mergeCell ref="C74:E74"/>
    <mergeCell ref="F74:I74"/>
    <mergeCell ref="I19:J19"/>
    <mergeCell ref="F33:H33"/>
    <mergeCell ref="I33:J33"/>
    <mergeCell ref="F34:H34"/>
    <mergeCell ref="H72:J72"/>
    <mergeCell ref="D27:J27"/>
    <mergeCell ref="D38:J38"/>
    <mergeCell ref="C33:E33"/>
    <mergeCell ref="C34:E34"/>
    <mergeCell ref="C39:E39"/>
    <mergeCell ref="C40:E40"/>
    <mergeCell ref="F40:H40"/>
    <mergeCell ref="I40:J40"/>
    <mergeCell ref="C30:E30"/>
    <mergeCell ref="F19:H19"/>
    <mergeCell ref="H50:J50"/>
  </mergeCells>
  <dataValidations count="5">
    <dataValidation type="list" allowBlank="1" showInputMessage="1" showErrorMessage="1" sqref="I29:J30 I18:J19 J66 I40:J41 J62 I51:J52 J70 J7:J14 J74" xr:uid="{4A0465B4-642B-4D9F-A559-5394F10DBC98}">
      <formula1>"Yes, No"</formula1>
    </dataValidation>
    <dataValidation type="list" allowBlank="1" showInputMessage="1" showErrorMessage="1" sqref="I20:J20 I31:J31 I42:J42 I53:J53" xr:uid="{D02052B9-1C2D-4BDA-B015-3119D3650B9B}">
      <formula1>"12, 24, 26, 52"</formula1>
    </dataValidation>
    <dataValidation type="list" allowBlank="1" showInputMessage="1" showErrorMessage="1" sqref="D8:D14" xr:uid="{C87A863F-64C1-4395-824C-E2A4A0A241F4}">
      <formula1>"Co-Borrower, Non-Purchasing Spouse, Adult Dependent, Minor Dependent, Other"</formula1>
    </dataValidation>
    <dataValidation type="list" allowBlank="1" showInputMessage="1" showErrorMessage="1" sqref="H17:J17 H28:J28 H39:J39 H50:J50 C62:E62 C66:E66 C70:E70 C74:E74" xr:uid="{454616A0-867C-41F0-8062-5C37E444FC53}">
      <formula1>$A$7:$A$14</formula1>
    </dataValidation>
    <dataValidation type="list" allowBlank="1" showInputMessage="1" showErrorMessage="1" sqref="D61:J61 D65:J65 D69:J69 D73:J73" xr:uid="{26F03675-0FA8-4F92-B842-A26C363EF866}">
      <formula1>"Child Support, SSI for Borrower/Co-Borrower/Minor Dependent, SSI on behalf of 18y.o.+ dependent, Public Assistance, Pension, Other"</formula1>
    </dataValidation>
  </dataValidations>
  <pageMargins left="0.7" right="0.7" top="0.75" bottom="0.75" header="0.3" footer="0.3"/>
  <pageSetup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E63DB8-0174-4D0C-BC30-152646D47AD5}">
  <sheetPr codeName="Sheet2"/>
  <dimension ref="A1:L70"/>
  <sheetViews>
    <sheetView showRuler="0" zoomScale="130" zoomScaleNormal="130" zoomScaleSheetLayoutView="130" workbookViewId="0">
      <selection activeCell="F49" sqref="F49:G49"/>
    </sheetView>
  </sheetViews>
  <sheetFormatPr defaultColWidth="0" defaultRowHeight="14.4" zeroHeight="1" x14ac:dyDescent="0.3"/>
  <cols>
    <col min="1" max="4" width="8.88671875" style="4" customWidth="1"/>
    <col min="5" max="5" width="11" style="4" bestFit="1" customWidth="1"/>
    <col min="6" max="6" width="5.44140625" style="4" bestFit="1" customWidth="1"/>
    <col min="7" max="7" width="8.5546875" style="4" bestFit="1" customWidth="1"/>
    <col min="8" max="8" width="10" style="4" bestFit="1" customWidth="1"/>
    <col min="9" max="10" width="8.88671875" style="4" customWidth="1"/>
    <col min="11" max="12" width="0" style="4" hidden="1" customWidth="1"/>
    <col min="13" max="16384" width="8.88671875" style="4" hidden="1"/>
  </cols>
  <sheetData>
    <row r="1" spans="1:11" x14ac:dyDescent="0.3">
      <c r="A1" s="1"/>
      <c r="B1" s="2"/>
      <c r="C1" s="2"/>
      <c r="D1" s="2"/>
      <c r="E1" s="2"/>
      <c r="F1" s="2"/>
      <c r="G1" s="2"/>
      <c r="H1" s="2"/>
      <c r="I1" s="2"/>
      <c r="J1" s="3"/>
    </row>
    <row r="2" spans="1:11" x14ac:dyDescent="0.3">
      <c r="A2" s="13"/>
      <c r="B2" s="5"/>
      <c r="C2" s="189" t="s">
        <v>0</v>
      </c>
      <c r="D2" s="189"/>
      <c r="E2" s="189"/>
      <c r="F2" s="189"/>
      <c r="G2" s="189"/>
      <c r="H2" s="189"/>
      <c r="I2" s="189"/>
      <c r="J2" s="190"/>
    </row>
    <row r="3" spans="1:11" x14ac:dyDescent="0.3">
      <c r="A3" s="13"/>
      <c r="B3" s="5"/>
      <c r="C3" s="189" t="s">
        <v>69</v>
      </c>
      <c r="D3" s="189"/>
      <c r="E3" s="189"/>
      <c r="F3" s="189"/>
      <c r="G3" s="189"/>
      <c r="H3" s="189"/>
      <c r="I3" s="189"/>
      <c r="J3" s="190"/>
    </row>
    <row r="4" spans="1:11" ht="15" thickBot="1" x14ac:dyDescent="0.35">
      <c r="A4" s="6"/>
      <c r="B4" s="7"/>
      <c r="C4" s="7"/>
      <c r="D4" s="7"/>
      <c r="E4" s="7"/>
      <c r="F4" s="7"/>
      <c r="G4" s="7"/>
      <c r="H4" s="7"/>
      <c r="I4" s="7"/>
      <c r="J4" s="8"/>
    </row>
    <row r="5" spans="1:11" ht="15.6" x14ac:dyDescent="0.3">
      <c r="A5" s="182" t="s">
        <v>117</v>
      </c>
      <c r="B5" s="183"/>
      <c r="C5" s="183"/>
      <c r="D5" s="183"/>
      <c r="E5" s="183"/>
      <c r="F5" s="183"/>
      <c r="G5" s="183"/>
      <c r="H5" s="183"/>
      <c r="I5" s="183"/>
      <c r="J5" s="183"/>
    </row>
    <row r="6" spans="1:11" x14ac:dyDescent="0.3">
      <c r="A6" s="195" t="s">
        <v>1</v>
      </c>
      <c r="B6" s="195"/>
      <c r="C6" s="194" t="str" cm="1">
        <f t="array" ref="C6">IF('Household &amp; Income Information'!A7&lt;&gt;"", 'Household &amp; Income Information'!A7 &amp; IF(SUMPRODUCT(--('Household &amp; Income Information'!D8:D14="Co-Borrower"), --('Household &amp; Income Information'!A8:A14&lt;&gt;"")) &gt; 0,
    " &amp; " &amp; _xlfn.TEXTJOIN(" &amp; ", TRUE, IF(('Household &amp; Income Information'!D8:D14="Co-Borrower") * ('Household &amp; Income Information'!A8:A14&lt;&gt;""), 'Household &amp; Income Information'!A8:A14, "")), ""), "")</f>
        <v/>
      </c>
      <c r="D6" s="194"/>
      <c r="E6" s="194"/>
      <c r="F6" s="194"/>
      <c r="G6" s="194"/>
      <c r="H6" s="194"/>
      <c r="I6" s="194"/>
      <c r="J6" s="194"/>
    </row>
    <row r="7" spans="1:11" ht="15" customHeight="1" x14ac:dyDescent="0.3">
      <c r="A7" s="194" t="s">
        <v>61</v>
      </c>
      <c r="B7" s="194"/>
      <c r="C7" s="172"/>
      <c r="D7" s="172"/>
      <c r="E7" s="172"/>
      <c r="F7" s="172"/>
      <c r="G7" s="172"/>
      <c r="H7" s="172"/>
      <c r="I7" s="172"/>
      <c r="J7" s="172"/>
    </row>
    <row r="8" spans="1:11" x14ac:dyDescent="0.3">
      <c r="A8" s="191" t="s">
        <v>40</v>
      </c>
      <c r="B8" s="191"/>
      <c r="C8" s="191"/>
      <c r="D8" s="177"/>
      <c r="E8" s="177"/>
      <c r="F8" s="196" t="s">
        <v>67</v>
      </c>
      <c r="G8" s="196"/>
      <c r="H8" s="196"/>
      <c r="I8" s="177"/>
      <c r="J8" s="177"/>
    </row>
    <row r="9" spans="1:11" ht="15" customHeight="1" x14ac:dyDescent="0.3">
      <c r="A9" s="182" t="s">
        <v>112</v>
      </c>
      <c r="B9" s="183"/>
      <c r="C9" s="183"/>
      <c r="D9" s="183"/>
      <c r="E9" s="183"/>
      <c r="F9" s="183"/>
      <c r="G9" s="183"/>
      <c r="H9" s="183"/>
      <c r="I9" s="183"/>
      <c r="J9" s="183"/>
    </row>
    <row r="10" spans="1:11" ht="15" customHeight="1" x14ac:dyDescent="0.3">
      <c r="A10" s="195" t="s">
        <v>106</v>
      </c>
      <c r="B10" s="195"/>
      <c r="C10" s="195"/>
      <c r="D10" s="172"/>
      <c r="E10" s="172"/>
      <c r="F10" s="172"/>
      <c r="G10" s="172"/>
      <c r="H10" s="172"/>
      <c r="I10" s="172"/>
      <c r="J10" s="172"/>
    </row>
    <row r="11" spans="1:11" x14ac:dyDescent="0.3">
      <c r="A11" s="197" t="s">
        <v>120</v>
      </c>
      <c r="B11" s="198"/>
      <c r="C11" s="198"/>
      <c r="D11" s="198"/>
      <c r="E11" s="198"/>
      <c r="F11" s="198"/>
      <c r="G11" s="199"/>
      <c r="H11" s="186"/>
      <c r="I11" s="187"/>
      <c r="J11" s="188"/>
    </row>
    <row r="12" spans="1:11" ht="15.6" x14ac:dyDescent="0.3">
      <c r="A12" s="182" t="s">
        <v>113</v>
      </c>
      <c r="B12" s="183"/>
      <c r="C12" s="183"/>
      <c r="D12" s="183"/>
      <c r="E12" s="183"/>
      <c r="F12" s="183"/>
      <c r="G12" s="183"/>
      <c r="H12" s="183"/>
      <c r="I12" s="183"/>
      <c r="J12" s="183"/>
    </row>
    <row r="13" spans="1:11" x14ac:dyDescent="0.3">
      <c r="A13" s="14" t="s">
        <v>13</v>
      </c>
      <c r="B13" s="176" t="s">
        <v>4</v>
      </c>
      <c r="C13" s="176"/>
      <c r="D13" s="176"/>
      <c r="E13" s="14" t="s">
        <v>12</v>
      </c>
      <c r="F13" s="14" t="s">
        <v>2</v>
      </c>
      <c r="G13" s="14" t="s">
        <v>3</v>
      </c>
      <c r="H13" s="14" t="s">
        <v>14</v>
      </c>
      <c r="I13" s="176" t="s">
        <v>15</v>
      </c>
      <c r="J13" s="176"/>
      <c r="K13" s="15"/>
    </row>
    <row r="14" spans="1:11" x14ac:dyDescent="0.3">
      <c r="A14" s="14">
        <v>1</v>
      </c>
      <c r="B14" s="172"/>
      <c r="C14" s="172"/>
      <c r="D14" s="172"/>
      <c r="E14" s="23"/>
      <c r="F14" s="24"/>
      <c r="G14" s="25"/>
      <c r="H14" s="24"/>
      <c r="I14" s="178" t="str">
        <f>IF(H14="Yes", PMT(G14/12, F14, -E14), "")</f>
        <v/>
      </c>
      <c r="J14" s="178"/>
      <c r="K14" s="15"/>
    </row>
    <row r="15" spans="1:11" x14ac:dyDescent="0.3">
      <c r="A15" s="14">
        <v>2</v>
      </c>
      <c r="B15" s="172"/>
      <c r="C15" s="172"/>
      <c r="D15" s="172"/>
      <c r="E15" s="23"/>
      <c r="F15" s="24"/>
      <c r="G15" s="25"/>
      <c r="H15" s="24"/>
      <c r="I15" s="178" t="str">
        <f>IF(H15="Yes", PMT(G15/12, F15, -E15), "")</f>
        <v/>
      </c>
      <c r="J15" s="178"/>
    </row>
    <row r="16" spans="1:11" x14ac:dyDescent="0.3">
      <c r="A16" s="14">
        <v>3</v>
      </c>
      <c r="B16" s="172"/>
      <c r="C16" s="172"/>
      <c r="D16" s="172"/>
      <c r="E16" s="23"/>
      <c r="F16" s="24"/>
      <c r="G16" s="25"/>
      <c r="H16" s="24"/>
      <c r="I16" s="178" t="str">
        <f>IF(H16="Yes", PMT(G16/12, F16, -E16), "")</f>
        <v/>
      </c>
      <c r="J16" s="178"/>
    </row>
    <row r="17" spans="1:12" x14ac:dyDescent="0.3">
      <c r="A17" s="14">
        <v>4</v>
      </c>
      <c r="B17" s="172"/>
      <c r="C17" s="172"/>
      <c r="D17" s="172"/>
      <c r="E17" s="23"/>
      <c r="F17" s="24"/>
      <c r="G17" s="25"/>
      <c r="H17" s="24"/>
      <c r="I17" s="178" t="str">
        <f>IF(H17="Yes", PMT(G17/12, F17, -E17), "")</f>
        <v/>
      </c>
      <c r="J17" s="178"/>
    </row>
    <row r="18" spans="1:12" x14ac:dyDescent="0.3">
      <c r="A18" s="14">
        <v>5</v>
      </c>
      <c r="B18" s="172"/>
      <c r="C18" s="172"/>
      <c r="D18" s="172"/>
      <c r="E18" s="23"/>
      <c r="F18" s="24"/>
      <c r="G18" s="25"/>
      <c r="H18" s="24"/>
      <c r="I18" s="178" t="str">
        <f>IF(H18="Yes", PMT(G18/12, F18, -E18), "")</f>
        <v/>
      </c>
      <c r="J18" s="178"/>
    </row>
    <row r="19" spans="1:12" x14ac:dyDescent="0.3">
      <c r="A19" s="173" t="s">
        <v>17</v>
      </c>
      <c r="B19" s="173"/>
      <c r="C19" s="173"/>
      <c r="D19" s="173"/>
      <c r="E19" s="173"/>
      <c r="F19" s="173"/>
      <c r="G19" s="173"/>
      <c r="H19" s="14">
        <v>3.1</v>
      </c>
      <c r="I19" s="177"/>
      <c r="J19" s="177"/>
    </row>
    <row r="20" spans="1:12" x14ac:dyDescent="0.3">
      <c r="A20" s="173" t="s">
        <v>18</v>
      </c>
      <c r="B20" s="173"/>
      <c r="C20" s="173"/>
      <c r="D20" s="173"/>
      <c r="E20" s="173"/>
      <c r="F20" s="173"/>
      <c r="G20" s="173"/>
      <c r="H20" s="14">
        <v>3.2</v>
      </c>
      <c r="I20" s="177"/>
      <c r="J20" s="177"/>
    </row>
    <row r="21" spans="1:12" x14ac:dyDescent="0.3">
      <c r="A21" s="173" t="s">
        <v>118</v>
      </c>
      <c r="B21" s="173"/>
      <c r="C21" s="173"/>
      <c r="D21" s="173"/>
      <c r="E21" s="173"/>
      <c r="F21" s="173"/>
      <c r="G21" s="173"/>
      <c r="H21" s="14">
        <v>3.3</v>
      </c>
      <c r="I21" s="177"/>
      <c r="J21" s="177"/>
      <c r="L21" s="16"/>
    </row>
    <row r="22" spans="1:12" x14ac:dyDescent="0.3">
      <c r="A22" s="173" t="s">
        <v>92</v>
      </c>
      <c r="B22" s="173"/>
      <c r="C22" s="173"/>
      <c r="D22" s="173"/>
      <c r="E22" s="173"/>
      <c r="F22" s="173"/>
      <c r="G22" s="173"/>
      <c r="H22" s="14">
        <v>3.4</v>
      </c>
      <c r="I22" s="178">
        <f>SUM(I14:J21)</f>
        <v>0</v>
      </c>
      <c r="J22" s="178"/>
    </row>
    <row r="23" spans="1:12" x14ac:dyDescent="0.3">
      <c r="A23" s="192" t="s">
        <v>19</v>
      </c>
      <c r="B23" s="192"/>
      <c r="C23" s="192"/>
      <c r="D23" s="192"/>
      <c r="E23" s="192"/>
      <c r="F23" s="192"/>
      <c r="G23" s="193"/>
      <c r="H23" s="17">
        <v>3.5</v>
      </c>
      <c r="I23" s="184">
        <f>SUM(E14:E18)</f>
        <v>0</v>
      </c>
      <c r="J23" s="185"/>
    </row>
    <row r="24" spans="1:12" ht="15.6" x14ac:dyDescent="0.3">
      <c r="A24" s="182" t="s">
        <v>114</v>
      </c>
      <c r="B24" s="183"/>
      <c r="C24" s="183"/>
      <c r="D24" s="183"/>
      <c r="E24" s="183"/>
      <c r="F24" s="183"/>
      <c r="G24" s="183"/>
      <c r="H24" s="183"/>
      <c r="I24" s="183"/>
      <c r="J24" s="183"/>
    </row>
    <row r="25" spans="1:12" x14ac:dyDescent="0.3">
      <c r="A25" s="173" t="s">
        <v>64</v>
      </c>
      <c r="B25" s="173"/>
      <c r="C25" s="173"/>
      <c r="D25" s="173"/>
      <c r="E25" s="173"/>
      <c r="F25" s="173"/>
      <c r="G25" s="173"/>
      <c r="H25" s="12">
        <v>4.0999999999999996</v>
      </c>
      <c r="I25" s="178">
        <f>'Household &amp; Income Information'!I78</f>
        <v>0</v>
      </c>
      <c r="J25" s="178"/>
    </row>
    <row r="26" spans="1:12" x14ac:dyDescent="0.3">
      <c r="A26" s="173" t="s">
        <v>63</v>
      </c>
      <c r="B26" s="173"/>
      <c r="C26" s="173"/>
      <c r="D26" s="173"/>
      <c r="E26" s="173"/>
      <c r="F26" s="173"/>
      <c r="G26" s="173"/>
      <c r="H26" s="12">
        <v>4.2</v>
      </c>
      <c r="I26" s="178">
        <f>'Household &amp; Income Information'!I79</f>
        <v>0</v>
      </c>
      <c r="J26" s="178"/>
    </row>
    <row r="27" spans="1:12" x14ac:dyDescent="0.3">
      <c r="A27" s="173" t="s">
        <v>65</v>
      </c>
      <c r="B27" s="173"/>
      <c r="C27" s="173"/>
      <c r="D27" s="173"/>
      <c r="E27" s="173"/>
      <c r="F27" s="173"/>
      <c r="G27" s="173"/>
      <c r="H27" s="12">
        <v>4.3</v>
      </c>
      <c r="I27" s="178">
        <f>'Household &amp; Income Information'!I80</f>
        <v>0</v>
      </c>
      <c r="J27" s="178"/>
    </row>
    <row r="28" spans="1:12" x14ac:dyDescent="0.3">
      <c r="A28" s="11" t="s">
        <v>22</v>
      </c>
      <c r="B28" s="186"/>
      <c r="C28" s="187"/>
      <c r="D28" s="188"/>
      <c r="E28" s="14" t="s">
        <v>20</v>
      </c>
      <c r="F28" s="70"/>
      <c r="G28" s="11" t="s">
        <v>21</v>
      </c>
      <c r="H28" s="12">
        <v>4.4000000000000004</v>
      </c>
      <c r="I28" s="177"/>
      <c r="J28" s="177"/>
    </row>
    <row r="29" spans="1:12" x14ac:dyDescent="0.3">
      <c r="A29" s="11" t="s">
        <v>23</v>
      </c>
      <c r="B29" s="186"/>
      <c r="C29" s="187"/>
      <c r="D29" s="188"/>
      <c r="E29" s="14" t="s">
        <v>20</v>
      </c>
      <c r="F29" s="70"/>
      <c r="G29" s="11" t="s">
        <v>21</v>
      </c>
      <c r="H29" s="12">
        <v>4.5</v>
      </c>
      <c r="I29" s="177"/>
      <c r="J29" s="177"/>
    </row>
    <row r="30" spans="1:12" x14ac:dyDescent="0.3">
      <c r="A30" s="11" t="s">
        <v>24</v>
      </c>
      <c r="B30" s="172"/>
      <c r="C30" s="172"/>
      <c r="D30" s="172"/>
      <c r="E30" s="14" t="s">
        <v>20</v>
      </c>
      <c r="F30" s="70"/>
      <c r="G30" s="11" t="s">
        <v>21</v>
      </c>
      <c r="H30" s="12">
        <v>4.5999999999999996</v>
      </c>
      <c r="I30" s="177"/>
      <c r="J30" s="177"/>
    </row>
    <row r="31" spans="1:12" x14ac:dyDescent="0.3">
      <c r="A31" s="11" t="s">
        <v>25</v>
      </c>
      <c r="B31" s="172"/>
      <c r="C31" s="172"/>
      <c r="D31" s="172"/>
      <c r="E31" s="14" t="s">
        <v>20</v>
      </c>
      <c r="F31" s="70"/>
      <c r="G31" s="11" t="s">
        <v>21</v>
      </c>
      <c r="H31" s="12">
        <v>4.7</v>
      </c>
      <c r="I31" s="177"/>
      <c r="J31" s="177"/>
    </row>
    <row r="32" spans="1:12" x14ac:dyDescent="0.3">
      <c r="A32" s="11" t="s">
        <v>26</v>
      </c>
      <c r="B32" s="172"/>
      <c r="C32" s="172"/>
      <c r="D32" s="172"/>
      <c r="E32" s="14" t="s">
        <v>20</v>
      </c>
      <c r="F32" s="70"/>
      <c r="G32" s="11" t="s">
        <v>21</v>
      </c>
      <c r="H32" s="68">
        <v>4.8</v>
      </c>
      <c r="I32" s="177"/>
      <c r="J32" s="177"/>
    </row>
    <row r="33" spans="1:10" x14ac:dyDescent="0.3">
      <c r="A33" s="11" t="s">
        <v>27</v>
      </c>
      <c r="B33" s="172"/>
      <c r="C33" s="172"/>
      <c r="D33" s="172"/>
      <c r="E33" s="14" t="s">
        <v>20</v>
      </c>
      <c r="F33" s="70"/>
      <c r="G33" s="11" t="s">
        <v>21</v>
      </c>
      <c r="H33" s="68">
        <v>4.9000000000000004</v>
      </c>
      <c r="I33" s="177"/>
      <c r="J33" s="177"/>
    </row>
    <row r="34" spans="1:10" x14ac:dyDescent="0.3">
      <c r="A34" s="11" t="s">
        <v>28</v>
      </c>
      <c r="B34" s="172"/>
      <c r="C34" s="172"/>
      <c r="D34" s="172"/>
      <c r="E34" s="14" t="s">
        <v>20</v>
      </c>
      <c r="F34" s="70"/>
      <c r="G34" s="11" t="s">
        <v>21</v>
      </c>
      <c r="H34" s="18">
        <v>4.0999999999999996</v>
      </c>
      <c r="I34" s="177"/>
      <c r="J34" s="177"/>
    </row>
    <row r="35" spans="1:10" x14ac:dyDescent="0.3">
      <c r="A35" s="11" t="s">
        <v>29</v>
      </c>
      <c r="B35" s="172"/>
      <c r="C35" s="172"/>
      <c r="D35" s="172"/>
      <c r="E35" s="14" t="s">
        <v>20</v>
      </c>
      <c r="F35" s="70"/>
      <c r="G35" s="11" t="s">
        <v>21</v>
      </c>
      <c r="H35" s="12">
        <v>4.1100000000000003</v>
      </c>
      <c r="I35" s="177"/>
      <c r="J35" s="177"/>
    </row>
    <row r="36" spans="1:10" x14ac:dyDescent="0.3">
      <c r="A36" s="11" t="s">
        <v>30</v>
      </c>
      <c r="B36" s="172"/>
      <c r="C36" s="172"/>
      <c r="D36" s="172"/>
      <c r="E36" s="14" t="s">
        <v>20</v>
      </c>
      <c r="F36" s="70"/>
      <c r="G36" s="11" t="s">
        <v>21</v>
      </c>
      <c r="H36" s="12">
        <v>4.12</v>
      </c>
      <c r="I36" s="177"/>
      <c r="J36" s="177"/>
    </row>
    <row r="37" spans="1:10" x14ac:dyDescent="0.3">
      <c r="A37" s="11" t="s">
        <v>31</v>
      </c>
      <c r="B37" s="172"/>
      <c r="C37" s="172"/>
      <c r="D37" s="172"/>
      <c r="E37" s="14" t="s">
        <v>20</v>
      </c>
      <c r="F37" s="70"/>
      <c r="G37" s="11" t="s">
        <v>21</v>
      </c>
      <c r="H37" s="12">
        <v>4.13</v>
      </c>
      <c r="I37" s="177"/>
      <c r="J37" s="177"/>
    </row>
    <row r="38" spans="1:10" x14ac:dyDescent="0.3">
      <c r="A38" s="173" t="s">
        <v>32</v>
      </c>
      <c r="B38" s="173"/>
      <c r="C38" s="173"/>
      <c r="D38" s="173"/>
      <c r="E38" s="173"/>
      <c r="F38" s="173"/>
      <c r="G38" s="173"/>
      <c r="H38" s="12">
        <v>4.1399999999999997</v>
      </c>
      <c r="I38" s="178">
        <f>SUM(I28:J37)</f>
        <v>0</v>
      </c>
      <c r="J38" s="178"/>
    </row>
    <row r="39" spans="1:10" x14ac:dyDescent="0.3">
      <c r="A39" s="173" t="s">
        <v>108</v>
      </c>
      <c r="B39" s="173"/>
      <c r="C39" s="173"/>
      <c r="D39" s="173"/>
      <c r="E39" s="173"/>
      <c r="F39" s="173"/>
      <c r="G39" s="173"/>
      <c r="H39" s="12">
        <v>4.1500000000000004</v>
      </c>
      <c r="I39" s="172"/>
      <c r="J39" s="172"/>
    </row>
    <row r="40" spans="1:10" x14ac:dyDescent="0.3">
      <c r="A40" s="173" t="s">
        <v>33</v>
      </c>
      <c r="B40" s="173"/>
      <c r="C40" s="173"/>
      <c r="D40" s="173"/>
      <c r="E40" s="173"/>
      <c r="F40" s="173"/>
      <c r="G40" s="173"/>
      <c r="H40" s="12">
        <v>4.16</v>
      </c>
      <c r="I40" s="172"/>
      <c r="J40" s="172"/>
    </row>
    <row r="41" spans="1:10" x14ac:dyDescent="0.3">
      <c r="A41" s="173" t="s">
        <v>39</v>
      </c>
      <c r="B41" s="173"/>
      <c r="C41" s="173"/>
      <c r="D41" s="173"/>
      <c r="E41" s="173"/>
      <c r="F41" s="173"/>
      <c r="G41" s="173"/>
      <c r="H41" s="12">
        <v>4.17</v>
      </c>
      <c r="I41" s="172"/>
      <c r="J41" s="172"/>
    </row>
    <row r="42" spans="1:10" x14ac:dyDescent="0.3">
      <c r="A42" s="173" t="s">
        <v>74</v>
      </c>
      <c r="B42" s="173"/>
      <c r="C42" s="173"/>
      <c r="D42" s="173"/>
      <c r="E42" s="173"/>
      <c r="F42" s="173"/>
      <c r="G42" s="173"/>
      <c r="H42" s="18">
        <v>4.18</v>
      </c>
      <c r="I42" s="172"/>
      <c r="J42" s="172"/>
    </row>
    <row r="43" spans="1:10" x14ac:dyDescent="0.3">
      <c r="A43" s="173" t="s">
        <v>38</v>
      </c>
      <c r="B43" s="173"/>
      <c r="C43" s="173"/>
      <c r="D43" s="173"/>
      <c r="E43" s="173"/>
      <c r="F43" s="173"/>
      <c r="G43" s="173"/>
      <c r="H43" s="18">
        <v>4.1900000000000004</v>
      </c>
      <c r="I43" s="178">
        <f>I38+I22</f>
        <v>0</v>
      </c>
      <c r="J43" s="176"/>
    </row>
    <row r="44" spans="1:10" ht="15.6" x14ac:dyDescent="0.3">
      <c r="A44" s="182" t="s">
        <v>115</v>
      </c>
      <c r="B44" s="183"/>
      <c r="C44" s="183"/>
      <c r="D44" s="183"/>
      <c r="E44" s="183"/>
      <c r="F44" s="183"/>
      <c r="G44" s="183"/>
      <c r="H44" s="183"/>
      <c r="I44" s="183"/>
      <c r="J44" s="183"/>
    </row>
    <row r="45" spans="1:10" x14ac:dyDescent="0.3">
      <c r="A45" s="173" t="s">
        <v>42</v>
      </c>
      <c r="B45" s="173"/>
      <c r="C45" s="173"/>
      <c r="D45" s="173"/>
      <c r="E45" s="173"/>
      <c r="F45" s="173"/>
      <c r="G45" s="173"/>
      <c r="H45" s="12">
        <v>5.0999999999999996</v>
      </c>
      <c r="I45" s="177"/>
      <c r="J45" s="177"/>
    </row>
    <row r="46" spans="1:10" x14ac:dyDescent="0.3">
      <c r="A46" s="173" t="s">
        <v>43</v>
      </c>
      <c r="B46" s="173"/>
      <c r="C46" s="173"/>
      <c r="D46" s="173"/>
      <c r="E46" s="173"/>
      <c r="F46" s="173"/>
      <c r="G46" s="173"/>
      <c r="H46" s="12">
        <v>5.2</v>
      </c>
      <c r="I46" s="177"/>
      <c r="J46" s="177"/>
    </row>
    <row r="47" spans="1:10" s="21" customFormat="1" ht="25.8" customHeight="1" x14ac:dyDescent="0.3">
      <c r="A47" s="179" t="s">
        <v>51</v>
      </c>
      <c r="B47" s="179"/>
      <c r="C47" s="179" t="s">
        <v>78</v>
      </c>
      <c r="D47" s="179"/>
      <c r="E47" s="19" t="s">
        <v>107</v>
      </c>
      <c r="F47" s="179" t="s">
        <v>76</v>
      </c>
      <c r="G47" s="179"/>
      <c r="H47" s="20"/>
      <c r="I47" s="180" t="s">
        <v>77</v>
      </c>
      <c r="J47" s="181"/>
    </row>
    <row r="48" spans="1:10" x14ac:dyDescent="0.3">
      <c r="A48" s="172"/>
      <c r="B48" s="172"/>
      <c r="C48" s="172"/>
      <c r="D48" s="172"/>
      <c r="E48" s="71"/>
      <c r="F48" s="175"/>
      <c r="G48" s="175"/>
      <c r="H48" s="12">
        <v>5.3</v>
      </c>
      <c r="I48" s="177"/>
      <c r="J48" s="177"/>
    </row>
    <row r="49" spans="1:10" x14ac:dyDescent="0.3">
      <c r="A49" s="172"/>
      <c r="B49" s="172"/>
      <c r="C49" s="172"/>
      <c r="D49" s="172"/>
      <c r="E49" s="71"/>
      <c r="F49" s="175"/>
      <c r="G49" s="175"/>
      <c r="H49" s="12">
        <v>5.4</v>
      </c>
      <c r="I49" s="177"/>
      <c r="J49" s="177"/>
    </row>
    <row r="50" spans="1:10" x14ac:dyDescent="0.3">
      <c r="A50" s="172"/>
      <c r="B50" s="172"/>
      <c r="C50" s="172"/>
      <c r="D50" s="172"/>
      <c r="E50" s="71"/>
      <c r="F50" s="175"/>
      <c r="G50" s="175"/>
      <c r="H50" s="12">
        <v>5.5</v>
      </c>
      <c r="I50" s="177"/>
      <c r="J50" s="177"/>
    </row>
    <row r="51" spans="1:10" x14ac:dyDescent="0.3">
      <c r="A51" s="172"/>
      <c r="B51" s="172"/>
      <c r="C51" s="172"/>
      <c r="D51" s="172"/>
      <c r="E51" s="71"/>
      <c r="F51" s="175"/>
      <c r="G51" s="175"/>
      <c r="H51" s="12">
        <v>5.6</v>
      </c>
      <c r="I51" s="177"/>
      <c r="J51" s="177"/>
    </row>
    <row r="52" spans="1:10" x14ac:dyDescent="0.3">
      <c r="A52" s="172"/>
      <c r="B52" s="172"/>
      <c r="C52" s="172"/>
      <c r="D52" s="172"/>
      <c r="E52" s="71"/>
      <c r="F52" s="175"/>
      <c r="G52" s="175"/>
      <c r="H52" s="12">
        <v>5.7</v>
      </c>
      <c r="I52" s="177"/>
      <c r="J52" s="177"/>
    </row>
    <row r="53" spans="1:10" x14ac:dyDescent="0.3">
      <c r="A53" s="172"/>
      <c r="B53" s="172"/>
      <c r="C53" s="172"/>
      <c r="D53" s="172"/>
      <c r="E53" s="71"/>
      <c r="F53" s="175"/>
      <c r="G53" s="175"/>
      <c r="H53" s="12">
        <v>5.8</v>
      </c>
      <c r="I53" s="177"/>
      <c r="J53" s="177"/>
    </row>
    <row r="54" spans="1:10" x14ac:dyDescent="0.3">
      <c r="A54" s="172"/>
      <c r="B54" s="172"/>
      <c r="C54" s="172"/>
      <c r="D54" s="172"/>
      <c r="E54" s="71"/>
      <c r="F54" s="175"/>
      <c r="G54" s="175"/>
      <c r="H54" s="12">
        <v>5.9</v>
      </c>
      <c r="I54" s="177"/>
      <c r="J54" s="177"/>
    </row>
    <row r="55" spans="1:10" x14ac:dyDescent="0.3">
      <c r="A55" s="172"/>
      <c r="B55" s="172"/>
      <c r="C55" s="172"/>
      <c r="D55" s="172"/>
      <c r="E55" s="71"/>
      <c r="F55" s="175"/>
      <c r="G55" s="175"/>
      <c r="H55" s="18">
        <v>5.0999999999999996</v>
      </c>
      <c r="I55" s="177"/>
      <c r="J55" s="177"/>
    </row>
    <row r="56" spans="1:10" x14ac:dyDescent="0.3">
      <c r="A56" s="173" t="s">
        <v>41</v>
      </c>
      <c r="B56" s="173"/>
      <c r="C56" s="173"/>
      <c r="D56" s="173"/>
      <c r="E56" s="173"/>
      <c r="F56" s="173"/>
      <c r="G56" s="173"/>
      <c r="H56" s="12">
        <v>5.1100000000000003</v>
      </c>
      <c r="I56" s="178">
        <f>SUM(I48:J55)</f>
        <v>0</v>
      </c>
      <c r="J56" s="178"/>
    </row>
    <row r="57" spans="1:10" ht="15.6" x14ac:dyDescent="0.3">
      <c r="A57" s="182" t="s">
        <v>116</v>
      </c>
      <c r="B57" s="183"/>
      <c r="C57" s="183"/>
      <c r="D57" s="183"/>
      <c r="E57" s="183"/>
      <c r="F57" s="183"/>
      <c r="G57" s="183"/>
      <c r="H57" s="183"/>
      <c r="I57" s="183"/>
      <c r="J57" s="183"/>
    </row>
    <row r="58" spans="1:10" x14ac:dyDescent="0.3">
      <c r="A58" s="173" t="s">
        <v>16</v>
      </c>
      <c r="B58" s="173"/>
      <c r="C58" s="173"/>
      <c r="D58" s="173"/>
      <c r="E58" s="173"/>
      <c r="F58" s="173"/>
      <c r="G58" s="22" t="str">
        <f>IF(COUNTIF(H14:H18, "Yes")&gt;0, INDEX(E14:E18, MATCH("Yes", H14:H18, 0)) / SUMIF(H14:H18, "Yes", E14:E18), "No Yes found")</f>
        <v>No Yes found</v>
      </c>
      <c r="H58" s="69">
        <v>6.1</v>
      </c>
      <c r="I58" s="176" t="str">
        <f>IF(B14="TDHCA", "YES", IF(COUNTIF(H14:H18, "Yes")&gt;0, IF(INDEX(E14:E18, MATCH("Yes", H14:H18, 0)) / SUMIF(H14:H18, "Yes", E14:E18) &gt;= 0.55, "YES", "NO"), "INSERT DATA IN S.3"))</f>
        <v>INSERT DATA IN S.3</v>
      </c>
      <c r="J58" s="176"/>
    </row>
    <row r="59" spans="1:10" x14ac:dyDescent="0.3">
      <c r="A59" s="173" t="s">
        <v>35</v>
      </c>
      <c r="B59" s="173"/>
      <c r="C59" s="173"/>
      <c r="D59" s="173"/>
      <c r="E59" s="173"/>
      <c r="F59" s="173"/>
      <c r="G59" s="22" t="e">
        <f>I43/I26</f>
        <v>#DIV/0!</v>
      </c>
      <c r="H59" s="69">
        <v>6.2</v>
      </c>
      <c r="I59" s="176" t="e">
        <f>IF(G59 &gt;= 0.45, "NO", "YES")</f>
        <v>#DIV/0!</v>
      </c>
      <c r="J59" s="176"/>
    </row>
    <row r="60" spans="1:10" x14ac:dyDescent="0.3">
      <c r="A60" s="173" t="s">
        <v>37</v>
      </c>
      <c r="B60" s="173"/>
      <c r="C60" s="173"/>
      <c r="D60" s="173"/>
      <c r="E60" s="173"/>
      <c r="F60" s="173"/>
      <c r="G60" s="22" t="e">
        <f>I27/(MAX(D8, I8)/0.8)</f>
        <v>#DIV/0!</v>
      </c>
      <c r="H60" s="69">
        <v>6.3</v>
      </c>
      <c r="I60" s="176" t="e">
        <f>IF(G60 &gt;= 0.8, "NO", "YES")</f>
        <v>#DIV/0!</v>
      </c>
      <c r="J60" s="176"/>
    </row>
    <row r="61" spans="1:10" x14ac:dyDescent="0.3">
      <c r="A61" s="173" t="s">
        <v>34</v>
      </c>
      <c r="B61" s="173"/>
      <c r="C61" s="173"/>
      <c r="D61" s="173"/>
      <c r="E61" s="173"/>
      <c r="F61" s="173"/>
      <c r="G61" s="173"/>
      <c r="H61" s="69">
        <v>6.4</v>
      </c>
      <c r="I61" s="176" t="str">
        <f>IF(AND(OR(I39="Yes", I40="Yes", I41="Yes"), I42&lt;&gt;"Yes"), "NO", "YES")</f>
        <v>YES</v>
      </c>
      <c r="J61" s="176"/>
    </row>
    <row r="62" spans="1:10" x14ac:dyDescent="0.3">
      <c r="A62" s="173" t="s">
        <v>111</v>
      </c>
      <c r="B62" s="173"/>
      <c r="C62" s="173"/>
      <c r="D62" s="173"/>
      <c r="E62" s="173"/>
      <c r="F62" s="173"/>
      <c r="G62" s="173"/>
      <c r="H62" s="69">
        <v>6.5</v>
      </c>
      <c r="I62" s="176" t="str">
        <f>IF(I56 &gt; 25000, "NO", "YES")</f>
        <v>YES</v>
      </c>
      <c r="J62" s="176"/>
    </row>
    <row r="63" spans="1:10" ht="14.4" customHeight="1" x14ac:dyDescent="0.3">
      <c r="A63" s="174" t="s">
        <v>83</v>
      </c>
      <c r="B63" s="174"/>
      <c r="C63" s="174"/>
      <c r="D63" s="174"/>
      <c r="E63" s="174"/>
      <c r="F63" s="174"/>
      <c r="G63" s="174"/>
      <c r="H63" s="174"/>
      <c r="I63" s="174" t="str">
        <f>IF(COUNTIF(I58:J62, "Yes") = 5, "Yes", "NO")</f>
        <v>NO</v>
      </c>
      <c r="J63" s="174"/>
    </row>
    <row r="64" spans="1:10" ht="14.4" customHeight="1" x14ac:dyDescent="0.3">
      <c r="A64" s="174"/>
      <c r="B64" s="174"/>
      <c r="C64" s="174"/>
      <c r="D64" s="174"/>
      <c r="E64" s="174"/>
      <c r="F64" s="174"/>
      <c r="G64" s="174"/>
      <c r="H64" s="174"/>
      <c r="I64" s="174"/>
      <c r="J64" s="174"/>
    </row>
    <row r="65" s="4" customFormat="1" hidden="1" x14ac:dyDescent="0.3"/>
    <row r="66" s="4" customFormat="1" hidden="1" x14ac:dyDescent="0.3"/>
    <row r="67" s="4" customFormat="1" hidden="1" x14ac:dyDescent="0.3"/>
    <row r="68" s="4" customFormat="1" hidden="1" x14ac:dyDescent="0.3"/>
    <row r="69" s="4" customFormat="1" hidden="1" x14ac:dyDescent="0.3"/>
    <row r="70" s="4" customFormat="1" hidden="1" x14ac:dyDescent="0.3"/>
  </sheetData>
  <sheetProtection algorithmName="SHA-512" hashValue="MbMxROJnTwcQGUNtZOiBDqjlqlHWv8gkP0nUneXgeLxP4thvOj6k17n6hiXab68eGVOWd6VsT3n3IAYfr8LUJg==" saltValue="fDyy+iWZ+xaWtoErm2wqQQ==" spinCount="100000" sheet="1" selectLockedCells="1"/>
  <mergeCells count="134">
    <mergeCell ref="A7:B7"/>
    <mergeCell ref="C7:J7"/>
    <mergeCell ref="A10:C10"/>
    <mergeCell ref="D10:J10"/>
    <mergeCell ref="A6:B6"/>
    <mergeCell ref="C6:J6"/>
    <mergeCell ref="F8:H8"/>
    <mergeCell ref="A11:G11"/>
    <mergeCell ref="H11:J11"/>
    <mergeCell ref="I8:J8"/>
    <mergeCell ref="I37:J37"/>
    <mergeCell ref="C2:J2"/>
    <mergeCell ref="C3:J3"/>
    <mergeCell ref="A12:J12"/>
    <mergeCell ref="B18:D18"/>
    <mergeCell ref="I13:J13"/>
    <mergeCell ref="I14:J14"/>
    <mergeCell ref="I15:J15"/>
    <mergeCell ref="I16:J16"/>
    <mergeCell ref="I17:J17"/>
    <mergeCell ref="I18:J18"/>
    <mergeCell ref="B13:D13"/>
    <mergeCell ref="B14:D14"/>
    <mergeCell ref="B15:D15"/>
    <mergeCell ref="B16:D16"/>
    <mergeCell ref="B17:D17"/>
    <mergeCell ref="A5:J5"/>
    <mergeCell ref="A8:C8"/>
    <mergeCell ref="B29:D29"/>
    <mergeCell ref="B30:D30"/>
    <mergeCell ref="A23:G23"/>
    <mergeCell ref="I19:J19"/>
    <mergeCell ref="D8:E8"/>
    <mergeCell ref="I30:J30"/>
    <mergeCell ref="I38:J38"/>
    <mergeCell ref="I28:J28"/>
    <mergeCell ref="I31:J31"/>
    <mergeCell ref="I32:J32"/>
    <mergeCell ref="A38:G38"/>
    <mergeCell ref="A44:J44"/>
    <mergeCell ref="A42:G42"/>
    <mergeCell ref="I42:J42"/>
    <mergeCell ref="B33:D33"/>
    <mergeCell ref="A39:G39"/>
    <mergeCell ref="A40:G40"/>
    <mergeCell ref="I40:J40"/>
    <mergeCell ref="I41:J41"/>
    <mergeCell ref="B37:D37"/>
    <mergeCell ref="B31:D31"/>
    <mergeCell ref="B32:D32"/>
    <mergeCell ref="B34:D34"/>
    <mergeCell ref="B35:D35"/>
    <mergeCell ref="B36:D36"/>
    <mergeCell ref="I36:J36"/>
    <mergeCell ref="A43:G43"/>
    <mergeCell ref="I43:J43"/>
    <mergeCell ref="I29:J29"/>
    <mergeCell ref="B28:D28"/>
    <mergeCell ref="C50:D50"/>
    <mergeCell ref="A51:B51"/>
    <mergeCell ref="C51:D51"/>
    <mergeCell ref="A52:B52"/>
    <mergeCell ref="C52:D52"/>
    <mergeCell ref="A53:B53"/>
    <mergeCell ref="C53:D53"/>
    <mergeCell ref="A54:B54"/>
    <mergeCell ref="C54:D54"/>
    <mergeCell ref="I33:J33"/>
    <mergeCell ref="I34:J34"/>
    <mergeCell ref="I35:J35"/>
    <mergeCell ref="I23:J23"/>
    <mergeCell ref="A25:G25"/>
    <mergeCell ref="A26:G26"/>
    <mergeCell ref="A27:G27"/>
    <mergeCell ref="I27:J27"/>
    <mergeCell ref="I26:J26"/>
    <mergeCell ref="I25:J25"/>
    <mergeCell ref="A19:G19"/>
    <mergeCell ref="A20:G20"/>
    <mergeCell ref="A21:G21"/>
    <mergeCell ref="I20:J20"/>
    <mergeCell ref="I21:J21"/>
    <mergeCell ref="I22:J22"/>
    <mergeCell ref="A22:G22"/>
    <mergeCell ref="A24:J24"/>
    <mergeCell ref="A9:J9"/>
    <mergeCell ref="A58:F58"/>
    <mergeCell ref="A61:G61"/>
    <mergeCell ref="C47:D47"/>
    <mergeCell ref="A45:G45"/>
    <mergeCell ref="I45:J45"/>
    <mergeCell ref="A46:G46"/>
    <mergeCell ref="I46:J46"/>
    <mergeCell ref="F47:G47"/>
    <mergeCell ref="A60:F60"/>
    <mergeCell ref="I50:J50"/>
    <mergeCell ref="I51:J51"/>
    <mergeCell ref="I52:J52"/>
    <mergeCell ref="I53:J53"/>
    <mergeCell ref="I59:J59"/>
    <mergeCell ref="I47:J47"/>
    <mergeCell ref="A57:J57"/>
    <mergeCell ref="A56:G56"/>
    <mergeCell ref="I55:J55"/>
    <mergeCell ref="C48:D48"/>
    <mergeCell ref="A47:B47"/>
    <mergeCell ref="A48:B48"/>
    <mergeCell ref="A49:B49"/>
    <mergeCell ref="C49:D49"/>
    <mergeCell ref="A50:B50"/>
    <mergeCell ref="A55:B55"/>
    <mergeCell ref="C55:D55"/>
    <mergeCell ref="A59:F59"/>
    <mergeCell ref="I39:J39"/>
    <mergeCell ref="I63:J64"/>
    <mergeCell ref="A63:H64"/>
    <mergeCell ref="F52:G52"/>
    <mergeCell ref="F53:G53"/>
    <mergeCell ref="F54:G54"/>
    <mergeCell ref="F55:G55"/>
    <mergeCell ref="F48:G48"/>
    <mergeCell ref="F49:G49"/>
    <mergeCell ref="F50:G50"/>
    <mergeCell ref="F51:G51"/>
    <mergeCell ref="I60:J60"/>
    <mergeCell ref="A62:G62"/>
    <mergeCell ref="I62:J62"/>
    <mergeCell ref="I49:J49"/>
    <mergeCell ref="I48:J48"/>
    <mergeCell ref="I54:J54"/>
    <mergeCell ref="A41:G41"/>
    <mergeCell ref="I61:J61"/>
    <mergeCell ref="I56:J56"/>
    <mergeCell ref="I58:J58"/>
  </mergeCells>
  <phoneticPr fontId="3" type="noConversion"/>
  <conditionalFormatting sqref="I58:J64">
    <cfRule type="cellIs" dxfId="1" priority="1" operator="notEqual">
      <formula>"YES"</formula>
    </cfRule>
    <cfRule type="cellIs" dxfId="0" priority="3" operator="equal">
      <formula>"YES"</formula>
    </cfRule>
  </conditionalFormatting>
  <dataValidations count="2">
    <dataValidation type="list" allowBlank="1" showInputMessage="1" showErrorMessage="1" sqref="H14:H18 I39:J42" xr:uid="{1939557F-A925-41F3-AD38-DF9D0B589F81}">
      <formula1>"Yes, No"</formula1>
    </dataValidation>
    <dataValidation type="list" allowBlank="1" showInputMessage="1" showErrorMessage="1" sqref="H8" xr:uid="{CE0A489A-C4D2-45E5-8A99-63F37707F112}">
      <formula1>"One-Third (Statewide), Two-Third"</formula1>
    </dataValidation>
  </dataValidations>
  <pageMargins left="0.7" right="0.7" top="0.75" bottom="0.75" header="0.3" footer="0.3"/>
  <pageSetup orientation="portrait" horizontalDpi="1200" verticalDpi="120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6DF7908A-17D6-4978-94D6-A232A9F698E8}">
          <x14:formula1>
            <xm:f>'Household &amp; Income Information'!$A$7:$A$14</xm:f>
          </x14:formula1>
          <xm:sqref>A48:B55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Household Income Certification</vt:lpstr>
      <vt:lpstr>Household &amp; Income Information</vt:lpstr>
      <vt:lpstr>Loan Analysis</vt:lpstr>
    </vt:vector>
  </TitlesOfParts>
  <Company>TDHCA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Luis Diaz</dc:creator>
  <cp:lastModifiedBy>Luis Diaz</cp:lastModifiedBy>
  <cp:lastPrinted>2025-01-28T22:12:38Z</cp:lastPrinted>
  <dcterms:created xsi:type="dcterms:W3CDTF">2023-02-28T22:14:16Z</dcterms:created>
  <dcterms:modified xsi:type="dcterms:W3CDTF">2025-01-30T21:41:28Z</dcterms:modified>
</cp:coreProperties>
</file>