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56" yWindow="630" windowWidth="19320" windowHeight="10830" activeTab="0"/>
  </bookViews>
  <sheets>
    <sheet name="4HTC_local_issuer" sheetId="1" r:id="rId1"/>
    <sheet name="4HTC_TDHCA_Bon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<sst xmlns="http://schemas.openxmlformats.org/spreadsheetml/2006/main" count="630" uniqueCount="290">
  <si>
    <t>General</t>
  </si>
  <si>
    <t>Previous TDHCA#</t>
  </si>
  <si>
    <t>City</t>
  </si>
  <si>
    <t>County</t>
  </si>
  <si>
    <t>Region</t>
  </si>
  <si>
    <t>Construction Type</t>
  </si>
  <si>
    <t>Total Units</t>
  </si>
  <si>
    <t>Applicant</t>
  </si>
  <si>
    <t>Applicant Contact</t>
  </si>
  <si>
    <t>Phone</t>
  </si>
  <si>
    <t>Email</t>
  </si>
  <si>
    <t>Bond Issuer</t>
  </si>
  <si>
    <t>Bond Issuer Contact</t>
  </si>
  <si>
    <t>Bond Issuer Phone</t>
  </si>
  <si>
    <t>Target Population</t>
  </si>
  <si>
    <t>Bond Reservation Amount</t>
  </si>
  <si>
    <t>Development Name</t>
  </si>
  <si>
    <t>Development Address</t>
  </si>
  <si>
    <t>Requested HTC Amount</t>
  </si>
  <si>
    <t>Recommended HTC Amount</t>
  </si>
  <si>
    <t>Applicant Phone</t>
  </si>
  <si>
    <t>Applicant Email</t>
  </si>
  <si>
    <t>Total Units:</t>
  </si>
  <si>
    <t>Application Status</t>
  </si>
  <si>
    <t>Active</t>
  </si>
  <si>
    <t>ZIP Code</t>
  </si>
  <si>
    <t>NC</t>
  </si>
  <si>
    <t>Bond Reservation Date</t>
  </si>
  <si>
    <t>Bond Priority Designation</t>
  </si>
  <si>
    <t>Texas Department of Housing and Community Affairs</t>
  </si>
  <si>
    <t>Non-Competitive (4%) Housing Tax Credit (HTC) Program</t>
  </si>
  <si>
    <t>4% HTC Board Meeting Date</t>
  </si>
  <si>
    <t>Bond Expiration Date</t>
  </si>
  <si>
    <t>Recommended Bond Amount</t>
  </si>
  <si>
    <t xml:space="preserve"> Board Meeting Date</t>
  </si>
  <si>
    <t>TDHCA #</t>
  </si>
  <si>
    <t>Total HTC:</t>
  </si>
  <si>
    <t>Total Bonds Reserved:</t>
  </si>
  <si>
    <t>San Antonio</t>
  </si>
  <si>
    <t>Bexar</t>
  </si>
  <si>
    <t>Austin</t>
  </si>
  <si>
    <t>Travis</t>
  </si>
  <si>
    <t>Austin Affordable PFC, Inc.</t>
  </si>
  <si>
    <t>Ron Kowal</t>
  </si>
  <si>
    <t>(512) 767-7792</t>
  </si>
  <si>
    <t>ronk@hacanet.org</t>
  </si>
  <si>
    <t>Acq/Rehab</t>
  </si>
  <si>
    <t>Total HTC/Bonds:</t>
  </si>
  <si>
    <t>TBD</t>
  </si>
  <si>
    <t>Approved</t>
  </si>
  <si>
    <t>Fort Worth</t>
  </si>
  <si>
    <t>Tarrant</t>
  </si>
  <si>
    <t>.</t>
  </si>
  <si>
    <t>Elderly Limitation</t>
  </si>
  <si>
    <t>Elderly Preference</t>
  </si>
  <si>
    <t>Craig Lintner</t>
  </si>
  <si>
    <t>(317) 208-3769</t>
  </si>
  <si>
    <t>clintner@pedcor.net</t>
  </si>
  <si>
    <t>Pre-Application</t>
  </si>
  <si>
    <t>Round Rock</t>
  </si>
  <si>
    <t>Williamson</t>
  </si>
  <si>
    <t>*Pre-Applications being presented to the Board for consideration of an Inducement Resolution.</t>
  </si>
  <si>
    <t>Shadow Ridge</t>
  </si>
  <si>
    <t>Capital Area HFC</t>
  </si>
  <si>
    <t>Jim Shaw</t>
  </si>
  <si>
    <t>2250 E Old Settlers Blvd</t>
  </si>
  <si>
    <t>(512) 347-9903</t>
  </si>
  <si>
    <t>Pedcor Investments-2016-CLX, L.P.</t>
  </si>
  <si>
    <t>El Paso</t>
  </si>
  <si>
    <t>Alamito Public Facilities Corp.</t>
  </si>
  <si>
    <t>Art Provenghi</t>
  </si>
  <si>
    <t>(915) 849-3709</t>
  </si>
  <si>
    <t>Tom Deloye</t>
  </si>
  <si>
    <t>(915) 849-3813</t>
  </si>
  <si>
    <t>tdeloye@hacep.org</t>
  </si>
  <si>
    <t xml:space="preserve"> </t>
  </si>
  <si>
    <t>N/A; 3</t>
  </si>
  <si>
    <t>2018 Application Status Log - Local Bond Issuer</t>
  </si>
  <si>
    <t>Pathways at Chalmers Court South</t>
  </si>
  <si>
    <t>SWC of East 3rd Street and Chalmers Avenue</t>
  </si>
  <si>
    <t>Pathways at Chalmers Courts South, LP</t>
  </si>
  <si>
    <t>Hampton Homes</t>
  </si>
  <si>
    <t>3301 West 15th Street and 1400 Jenkins Street</t>
  </si>
  <si>
    <t>Texarkana</t>
  </si>
  <si>
    <t>Bowie</t>
  </si>
  <si>
    <t>Texarkana Public Facility Corporation</t>
  </si>
  <si>
    <t>Antonio Williams</t>
  </si>
  <si>
    <t>Texarkana Housing Partners, LP</t>
  </si>
  <si>
    <t>(903) 838-8548</t>
  </si>
  <si>
    <t>awilliams@texarkanaha.org</t>
  </si>
  <si>
    <t>Bright Street</t>
  </si>
  <si>
    <t>3101 - 3139  and 3201 Bright Street</t>
  </si>
  <si>
    <t>Williams Homes</t>
  </si>
  <si>
    <t>1001 Dan Haskins Way</t>
  </si>
  <si>
    <t>HATT Scattered Site</t>
  </si>
  <si>
    <t>Various Scattered Sites</t>
  </si>
  <si>
    <t>Robinson Terrace</t>
  </si>
  <si>
    <t>1010 Dan Haskins Way</t>
  </si>
  <si>
    <t>2942 South Riverside Drive</t>
  </si>
  <si>
    <t>Tarrant County HFC</t>
  </si>
  <si>
    <t>Patricia Ward</t>
  </si>
  <si>
    <t>(817) 850-7940</t>
  </si>
  <si>
    <t>Riverside Senior Investments, LP</t>
  </si>
  <si>
    <t>Jay Oji</t>
  </si>
  <si>
    <t>(214) 342-1400</t>
  </si>
  <si>
    <t>jay@sdcus.com</t>
  </si>
  <si>
    <t>17419   /   16448</t>
  </si>
  <si>
    <t>Sphinx at Sierra Vista Senior Villas</t>
  </si>
  <si>
    <t>John Cramer Memorial Apartments</t>
  </si>
  <si>
    <t>184 Barker Road</t>
  </si>
  <si>
    <t>Ambrosio Guillen Apartments</t>
  </si>
  <si>
    <t>621 East 9th Avenue</t>
  </si>
  <si>
    <t>EP Cramer Three, LP</t>
  </si>
  <si>
    <t>MLK Memorial Apartemtns</t>
  </si>
  <si>
    <t>9101 Butternut Street</t>
  </si>
  <si>
    <t>6118 Fairway Drive</t>
  </si>
  <si>
    <t>THF Fairway, LP</t>
  </si>
  <si>
    <t>Mark Mayfield</t>
  </si>
  <si>
    <t>(830) 693-4521</t>
  </si>
  <si>
    <t>mmayfield@txhf.org</t>
  </si>
  <si>
    <t>THF SMV, LP</t>
  </si>
  <si>
    <t>8071 North Lamar Boulevard</t>
  </si>
  <si>
    <t>1/18/2018*</t>
  </si>
  <si>
    <t>McMullen Square Apartments</t>
  </si>
  <si>
    <t>Don Herman</t>
  </si>
  <si>
    <t>537 North General McMullen Drive</t>
  </si>
  <si>
    <t>donaldherman@gmailcom</t>
  </si>
  <si>
    <t>(949) 279-8684</t>
  </si>
  <si>
    <t>TCD McMullen, LP</t>
  </si>
  <si>
    <t>2018 Application Status Log - TDHCA as Bond Issuer</t>
  </si>
  <si>
    <t>N/A</t>
  </si>
  <si>
    <t>1/11/2017; 1/8/2018</t>
  </si>
  <si>
    <t>12/31/2019*; 6/7/2018</t>
  </si>
  <si>
    <t>Springs Apartments</t>
  </si>
  <si>
    <t>4702 Ambassador Way</t>
  </si>
  <si>
    <t>Balch Springs</t>
  </si>
  <si>
    <t>Dallas</t>
  </si>
  <si>
    <t>LDG Springs Apartments, LP</t>
  </si>
  <si>
    <t>Justin Hartz</t>
  </si>
  <si>
    <t>(512) 351-9335</t>
  </si>
  <si>
    <t>jhartz@ldgdevelopment.com</t>
  </si>
  <si>
    <t>Updated as of April 12, 2018</t>
  </si>
  <si>
    <t>Riverside Townhomes (fka Fairway Village)</t>
  </si>
  <si>
    <t>Oaks on Lamar (fka Santa Maria Village)</t>
  </si>
  <si>
    <t>Crosby Plaza</t>
  </si>
  <si>
    <t>6616 FM 2100</t>
  </si>
  <si>
    <t>Crosby</t>
  </si>
  <si>
    <t>Harris</t>
  </si>
  <si>
    <t>Crosby Plaza 34 LLC</t>
  </si>
  <si>
    <t>Christian Szymczak</t>
  </si>
  <si>
    <t>(310) 698-0739</t>
  </si>
  <si>
    <t>christian@thinkhousingdev.com</t>
  </si>
  <si>
    <t>Burk Village</t>
  </si>
  <si>
    <t>716 Park Street</t>
  </si>
  <si>
    <t>Burkburnett</t>
  </si>
  <si>
    <t>Wichita</t>
  </si>
  <si>
    <t xml:space="preserve">TBD </t>
  </si>
  <si>
    <t>THF Burk Village, LLC</t>
  </si>
  <si>
    <t>Wes Larmore</t>
  </si>
  <si>
    <t>(213) 634-1566</t>
  </si>
  <si>
    <t>Wlarmore@Related.com</t>
  </si>
  <si>
    <t>Bay City</t>
  </si>
  <si>
    <t>3301 Royal Street</t>
  </si>
  <si>
    <t>Baytown</t>
  </si>
  <si>
    <t>THF Bay City Village, LLC</t>
  </si>
  <si>
    <t>Lantana Apartments</t>
  </si>
  <si>
    <t>2200 North Adams Street</t>
  </si>
  <si>
    <t>Beeville</t>
  </si>
  <si>
    <t>Bee</t>
  </si>
  <si>
    <t>THF Lantana Apartments, LLC</t>
  </si>
  <si>
    <t>Bastrop Oak Grove</t>
  </si>
  <si>
    <t>1910 Wilson Street</t>
  </si>
  <si>
    <t>Bastrop</t>
  </si>
  <si>
    <t>THF Bastrop Oak Grove, LLC</t>
  </si>
  <si>
    <t>Elgin Meadowpark</t>
  </si>
  <si>
    <t>401 N. Highway 95</t>
  </si>
  <si>
    <t>Elgin</t>
  </si>
  <si>
    <t>THF Elgin Meadowpark, LLC</t>
  </si>
  <si>
    <t>The Preserve at Hunters Crossing</t>
  </si>
  <si>
    <t xml:space="preserve">200 block of Hunters Crossing Blvd. </t>
  </si>
  <si>
    <t>New Construction</t>
  </si>
  <si>
    <t>The Preserve at Hunters Crossing, L.P.</t>
  </si>
  <si>
    <t>Lucille Jones</t>
  </si>
  <si>
    <t>(830) 257-5323</t>
  </si>
  <si>
    <t>ljones@macdonald-companies.com</t>
  </si>
  <si>
    <t>Evant Tom Sawyer Place</t>
  </si>
  <si>
    <t>411 Tom Sawyer Street</t>
  </si>
  <si>
    <t>Evant</t>
  </si>
  <si>
    <t>Coryell</t>
  </si>
  <si>
    <t>THF Evant Tom Sawyer Place, LLC</t>
  </si>
  <si>
    <t>Lampasas Gardens</t>
  </si>
  <si>
    <t>1311 Plum Street</t>
  </si>
  <si>
    <t>Lampasas</t>
  </si>
  <si>
    <t>THF Lampasas Gardens, LLC</t>
  </si>
  <si>
    <t>Hondo Brian</t>
  </si>
  <si>
    <t>231 Stage Coach Drive</t>
  </si>
  <si>
    <t>Hondo</t>
  </si>
  <si>
    <t>Medina</t>
  </si>
  <si>
    <t>THF Hondo Brian Place, LLC</t>
  </si>
  <si>
    <t>Hondo Gardens</t>
  </si>
  <si>
    <t>3100 Avenue Q</t>
  </si>
  <si>
    <t>THF Hondo Gardens, LLC</t>
  </si>
  <si>
    <t>Liv at Boerne</t>
  </si>
  <si>
    <t>3 Shooting Club Drive</t>
  </si>
  <si>
    <t>Boerne</t>
  </si>
  <si>
    <t>Kendall</t>
  </si>
  <si>
    <t xml:space="preserve">New Construction </t>
  </si>
  <si>
    <t>LIV Boerne Hills, LP</t>
  </si>
  <si>
    <t>Joel Pollack</t>
  </si>
  <si>
    <t>(210) 354-3705</t>
  </si>
  <si>
    <t>joel@210dg.com</t>
  </si>
  <si>
    <t>Boerne Public Facilities Corp.</t>
  </si>
  <si>
    <t>17442 &amp; 17403</t>
  </si>
  <si>
    <t xml:space="preserve">Lord Road </t>
  </si>
  <si>
    <t>San Antonio Housing Trust Finance Corporation</t>
  </si>
  <si>
    <t>12/31/2019*</t>
  </si>
  <si>
    <t>Commons at Manor Village</t>
  </si>
  <si>
    <t>U.S Hwy 290 and Loop 212</t>
  </si>
  <si>
    <t>Manor</t>
  </si>
  <si>
    <t>Elderly</t>
  </si>
  <si>
    <t>Strategic HFC of Travis County</t>
  </si>
  <si>
    <t>Robert Onion</t>
  </si>
  <si>
    <t>(512) 480-8245</t>
  </si>
  <si>
    <t>LDG Commons at Manor Village, LP</t>
  </si>
  <si>
    <t>(512) 351-9352</t>
  </si>
  <si>
    <t>Hills at Leander</t>
  </si>
  <si>
    <t>NW of Woodview Drive and 183A Frontage Road</t>
  </si>
  <si>
    <t>Leander</t>
  </si>
  <si>
    <t>Hills at Leander, LP</t>
  </si>
  <si>
    <t>Ina Spokas</t>
  </si>
  <si>
    <t>(512) 689-3343</t>
  </si>
  <si>
    <t>ina.spokas@cgdeveopment.com</t>
  </si>
  <si>
    <t>Sansom Bluff</t>
  </si>
  <si>
    <t>Sansom Park</t>
  </si>
  <si>
    <t>Northeast Corner of La Junta Street and Buchanan Street</t>
  </si>
  <si>
    <t>Prince Hall Gardens</t>
  </si>
  <si>
    <t>4820 East Berry Street</t>
  </si>
  <si>
    <t>Trinity River PFC</t>
  </si>
  <si>
    <t>Matthew Corcoran</t>
  </si>
  <si>
    <t>(817) 333-2421</t>
  </si>
  <si>
    <t>FW Steele Prince Hall, LLC</t>
  </si>
  <si>
    <t>Paul Moore</t>
  </si>
  <si>
    <t>(303) 226-9111</t>
  </si>
  <si>
    <t>pmoore@steelellc.com</t>
  </si>
  <si>
    <t>$20,000,000**</t>
  </si>
  <si>
    <t>*Application received Traditional Carryforward from Bond Review Board</t>
  </si>
  <si>
    <t>**One bond reservation that includes all five properties (18402 - 18406)</t>
  </si>
  <si>
    <t>Sphinx at Throckmorton</t>
  </si>
  <si>
    <t>820 E. University Drive</t>
  </si>
  <si>
    <t>McKinney</t>
  </si>
  <si>
    <t>Collin</t>
  </si>
  <si>
    <t>McKinney HFC</t>
  </si>
  <si>
    <t>Cristel Todd</t>
  </si>
  <si>
    <t>(972) 547-7519</t>
  </si>
  <si>
    <t>SDC Throckmorton Villas, LP</t>
  </si>
  <si>
    <t>12/31/2020*</t>
  </si>
  <si>
    <t>Jeff Thompson</t>
  </si>
  <si>
    <t>(830) 248-1502</t>
  </si>
  <si>
    <t>4835 Lord Road</t>
  </si>
  <si>
    <t>John Kenny</t>
  </si>
  <si>
    <t>(210) 735-2772</t>
  </si>
  <si>
    <t>Lord Road Apartments, Ltd.</t>
  </si>
  <si>
    <t>johnk@sahousingtrust.org</t>
  </si>
  <si>
    <t>St. Johns Apartments</t>
  </si>
  <si>
    <t>222 East Mitchell Street</t>
  </si>
  <si>
    <t>NC and Adaptive Reuse</t>
  </si>
  <si>
    <t>San Antonio Housing Trust Public Finance Corporation</t>
  </si>
  <si>
    <t>222 Mitchell Redevelopment, LP</t>
  </si>
  <si>
    <t>Joel@210dg.com</t>
  </si>
  <si>
    <t>Travis Flats</t>
  </si>
  <si>
    <t>5325 - 5335 Ariport Boulevard</t>
  </si>
  <si>
    <t>Travis County HFC</t>
  </si>
  <si>
    <t>Andrea Shields</t>
  </si>
  <si>
    <t>(512) 854-9116</t>
  </si>
  <si>
    <t>joellens@dmacompanies.com</t>
  </si>
  <si>
    <t>JoEllen Smith</t>
  </si>
  <si>
    <t>(512) 328-3232</t>
  </si>
  <si>
    <t>Austin TCHFC-DMA Housing, LLC</t>
  </si>
  <si>
    <t>Forestwood Apartments</t>
  </si>
  <si>
    <t>4540 Lasater Road</t>
  </si>
  <si>
    <t>LDG Forestwood, LP</t>
  </si>
  <si>
    <t>Flora Lofts</t>
  </si>
  <si>
    <t>2121 Flora Street</t>
  </si>
  <si>
    <t>City of Dallas HFC</t>
  </si>
  <si>
    <t>Karen Schaffner</t>
  </si>
  <si>
    <t>(214) 670-5390</t>
  </si>
  <si>
    <t>Flora Street Lofts, Ltd.</t>
  </si>
  <si>
    <t>Graham Greene</t>
  </si>
  <si>
    <t>(214) 954-0430</t>
  </si>
  <si>
    <t>ggreene@oglesbygreene.com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</si>
</sst>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;\(&quot;$&quot;#,##0.00\)"/>
    <numFmt numFmtId="166" formatCode="&quot;$&quot;#,##0"/>
    <numFmt numFmtId="167" formatCode="[$-409]dddd\,\ mmmm\ dd\,\ yyyy"/>
    <numFmt numFmtId="168" formatCode="[$-409]mmmm\ d\,\ yyyy;@"/>
    <numFmt numFmtId="169" formatCode="[$-409]d\-mmm\-yy;@"/>
    <numFmt numFmtId="170" formatCode="[$-409]h:mm:ss\ AM/PM"/>
    <numFmt numFmtId="171" formatCode="mmm\-yyyy"/>
    <numFmt numFmtId="172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mbria"/>
      <family val="1"/>
    </font>
    <font>
      <sz val="9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mbria"/>
      <family val="1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 indent="8"/>
    </xf>
    <xf numFmtId="0" fontId="43" fillId="0" borderId="0" xfId="0" applyFont="1" applyAlignment="1">
      <alignment horizontal="left" indent="8"/>
    </xf>
    <xf numFmtId="0" fontId="0" fillId="0" borderId="0" xfId="0" applyAlignment="1">
      <alignment horizontal="left" indent="8"/>
    </xf>
    <xf numFmtId="0" fontId="45" fillId="0" borderId="0" xfId="0" applyFont="1" applyAlignment="1">
      <alignment wrapText="1"/>
    </xf>
    <xf numFmtId="0" fontId="46" fillId="0" borderId="0" xfId="0" applyFont="1" applyAlignment="1">
      <alignment horizontal="left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 wrapText="1"/>
    </xf>
    <xf numFmtId="166" fontId="22" fillId="0" borderId="0" xfId="58" applyNumberFormat="1" applyFont="1" applyBorder="1">
      <alignment/>
      <protection/>
    </xf>
    <xf numFmtId="169" fontId="0" fillId="0" borderId="0" xfId="0" applyNumberFormat="1" applyAlignment="1">
      <alignment horizontal="center"/>
    </xf>
    <xf numFmtId="169" fontId="45" fillId="0" borderId="0" xfId="0" applyNumberFormat="1" applyFont="1" applyAlignment="1">
      <alignment/>
    </xf>
    <xf numFmtId="0" fontId="22" fillId="34" borderId="10" xfId="57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horizontal="center" wrapText="1"/>
      <protection/>
    </xf>
    <xf numFmtId="14" fontId="21" fillId="0" borderId="11" xfId="58" applyNumberFormat="1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wrapText="1"/>
      <protection/>
    </xf>
    <xf numFmtId="166" fontId="21" fillId="0" borderId="11" xfId="58" applyNumberFormat="1" applyFont="1" applyFill="1" applyBorder="1" applyAlignment="1">
      <alignment horizontal="right" wrapText="1"/>
      <protection/>
    </xf>
    <xf numFmtId="14" fontId="21" fillId="0" borderId="0" xfId="58" applyNumberFormat="1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wrapText="1"/>
      <protection/>
    </xf>
    <xf numFmtId="0" fontId="22" fillId="0" borderId="0" xfId="58" applyFont="1" applyFill="1" applyBorder="1" applyAlignment="1">
      <alignment horizontal="center" wrapText="1"/>
      <protection/>
    </xf>
    <xf numFmtId="166" fontId="22" fillId="0" borderId="0" xfId="58" applyNumberFormat="1" applyFont="1" applyFill="1" applyBorder="1" applyAlignment="1">
      <alignment horizontal="right" wrapText="1"/>
      <protection/>
    </xf>
    <xf numFmtId="166" fontId="21" fillId="0" borderId="0" xfId="58" applyNumberFormat="1" applyFont="1" applyFill="1" applyBorder="1" applyAlignment="1">
      <alignment horizontal="right" wrapText="1"/>
      <protection/>
    </xf>
    <xf numFmtId="3" fontId="22" fillId="0" borderId="0" xfId="58" applyNumberFormat="1" applyFont="1" applyFill="1" applyBorder="1" applyAlignment="1">
      <alignment horizontal="center" wrapText="1"/>
      <protection/>
    </xf>
    <xf numFmtId="166" fontId="21" fillId="0" borderId="11" xfId="58" applyNumberFormat="1" applyFont="1" applyFill="1" applyBorder="1">
      <alignment/>
      <protection/>
    </xf>
    <xf numFmtId="3" fontId="21" fillId="0" borderId="0" xfId="58" applyNumberFormat="1" applyFont="1" applyFill="1" applyBorder="1" applyAlignment="1">
      <alignment horizontal="center" wrapText="1"/>
      <protection/>
    </xf>
    <xf numFmtId="0" fontId="45" fillId="0" borderId="0" xfId="0" applyFont="1" applyFill="1" applyBorder="1" applyAlignment="1">
      <alignment/>
    </xf>
    <xf numFmtId="3" fontId="21" fillId="0" borderId="11" xfId="58" applyNumberFormat="1" applyFont="1" applyFill="1" applyBorder="1" applyAlignment="1">
      <alignment horizontal="center" wrapText="1"/>
      <protection/>
    </xf>
    <xf numFmtId="0" fontId="45" fillId="0" borderId="11" xfId="0" applyFont="1" applyFill="1" applyBorder="1" applyAlignment="1">
      <alignment/>
    </xf>
    <xf numFmtId="166" fontId="21" fillId="0" borderId="11" xfId="58" applyNumberFormat="1" applyFont="1" applyFill="1" applyBorder="1" applyAlignment="1">
      <alignment horizontal="center" wrapText="1"/>
      <protection/>
    </xf>
    <xf numFmtId="166" fontId="21" fillId="0" borderId="0" xfId="58" applyNumberFormat="1" applyFont="1" applyFill="1" applyBorder="1" applyAlignment="1">
      <alignment horizontal="center" wrapText="1"/>
      <protection/>
    </xf>
    <xf numFmtId="166" fontId="46" fillId="0" borderId="0" xfId="0" applyNumberFormat="1" applyFont="1" applyAlignment="1">
      <alignment horizontal="center"/>
    </xf>
    <xf numFmtId="6" fontId="21" fillId="0" borderId="11" xfId="58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9" fontId="0" fillId="0" borderId="0" xfId="0" applyNumberFormat="1" applyFill="1" applyAlignment="1">
      <alignment horizontal="center"/>
    </xf>
    <xf numFmtId="166" fontId="21" fillId="0" borderId="0" xfId="58" applyNumberFormat="1" applyFont="1" applyFill="1" applyBorder="1">
      <alignment/>
      <protection/>
    </xf>
    <xf numFmtId="0" fontId="21" fillId="0" borderId="0" xfId="59" applyFont="1" applyFill="1" applyBorder="1" applyAlignment="1">
      <alignment horizontal="center" wrapText="1"/>
      <protection/>
    </xf>
    <xf numFmtId="14" fontId="21" fillId="0" borderId="0" xfId="59" applyNumberFormat="1" applyFont="1" applyFill="1" applyBorder="1" applyAlignment="1">
      <alignment horizontal="center"/>
      <protection/>
    </xf>
    <xf numFmtId="0" fontId="21" fillId="0" borderId="0" xfId="59" applyFont="1" applyFill="1" applyBorder="1" applyAlignment="1">
      <alignment wrapText="1"/>
      <protection/>
    </xf>
    <xf numFmtId="0" fontId="22" fillId="0" borderId="0" xfId="59" applyFont="1" applyFill="1" applyBorder="1" applyAlignment="1">
      <alignment horizontal="center" wrapText="1"/>
      <protection/>
    </xf>
    <xf numFmtId="3" fontId="22" fillId="0" borderId="0" xfId="59" applyNumberFormat="1" applyFont="1" applyFill="1" applyBorder="1" applyAlignment="1">
      <alignment horizontal="center" wrapText="1"/>
      <protection/>
    </xf>
    <xf numFmtId="0" fontId="46" fillId="0" borderId="0" xfId="0" applyFont="1" applyFill="1" applyAlignment="1">
      <alignment horizontal="right"/>
    </xf>
    <xf numFmtId="166" fontId="22" fillId="0" borderId="0" xfId="59" applyNumberFormat="1" applyFont="1" applyFill="1" applyBorder="1">
      <alignment/>
      <protection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14" fontId="45" fillId="0" borderId="0" xfId="0" applyNumberFormat="1" applyFont="1" applyAlignment="1">
      <alignment horizontal="center"/>
    </xf>
    <xf numFmtId="166" fontId="46" fillId="0" borderId="0" xfId="0" applyNumberFormat="1" applyFont="1" applyAlignment="1">
      <alignment horizontal="right"/>
    </xf>
    <xf numFmtId="0" fontId="22" fillId="34" borderId="12" xfId="57" applyFont="1" applyFill="1" applyBorder="1" applyAlignment="1">
      <alignment horizontal="center" wrapText="1"/>
      <protection/>
    </xf>
    <xf numFmtId="0" fontId="22" fillId="34" borderId="12" xfId="59" applyFont="1" applyFill="1" applyBorder="1" applyAlignment="1">
      <alignment horizontal="center" wrapText="1"/>
      <protection/>
    </xf>
    <xf numFmtId="169" fontId="22" fillId="34" borderId="12" xfId="59" applyNumberFormat="1" applyFont="1" applyFill="1" applyBorder="1" applyAlignment="1">
      <alignment horizontal="center" wrapText="1"/>
      <protection/>
    </xf>
    <xf numFmtId="0" fontId="45" fillId="0" borderId="0" xfId="0" applyFont="1" applyAlignment="1">
      <alignment horizontal="center"/>
    </xf>
    <xf numFmtId="0" fontId="45" fillId="33" borderId="11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21" fillId="33" borderId="11" xfId="59" applyFont="1" applyFill="1" applyBorder="1" applyAlignment="1">
      <alignment horizontal="center" wrapText="1"/>
      <protection/>
    </xf>
    <xf numFmtId="14" fontId="21" fillId="33" borderId="11" xfId="59" applyNumberFormat="1" applyFont="1" applyFill="1" applyBorder="1" applyAlignment="1">
      <alignment horizontal="center"/>
      <protection/>
    </xf>
    <xf numFmtId="0" fontId="21" fillId="33" borderId="11" xfId="59" applyFont="1" applyFill="1" applyBorder="1" applyAlignment="1">
      <alignment wrapText="1"/>
      <protection/>
    </xf>
    <xf numFmtId="166" fontId="21" fillId="33" borderId="11" xfId="59" applyNumberFormat="1" applyFont="1" applyFill="1" applyBorder="1">
      <alignment/>
      <protection/>
    </xf>
    <xf numFmtId="14" fontId="21" fillId="33" borderId="11" xfId="59" applyNumberFormat="1" applyFont="1" applyFill="1" applyBorder="1" applyAlignment="1">
      <alignment horizontal="center" wrapText="1"/>
      <protection/>
    </xf>
    <xf numFmtId="166" fontId="21" fillId="33" borderId="11" xfId="59" applyNumberFormat="1" applyFont="1" applyFill="1" applyBorder="1" applyAlignment="1">
      <alignment horizontal="center" wrapText="1"/>
      <protection/>
    </xf>
    <xf numFmtId="0" fontId="45" fillId="33" borderId="0" xfId="0" applyFont="1" applyFill="1" applyAlignment="1">
      <alignment/>
    </xf>
    <xf numFmtId="0" fontId="21" fillId="33" borderId="0" xfId="59" applyFont="1" applyFill="1" applyBorder="1" applyAlignment="1">
      <alignment horizontal="center" wrapText="1"/>
      <protection/>
    </xf>
    <xf numFmtId="14" fontId="21" fillId="33" borderId="0" xfId="59" applyNumberFormat="1" applyFont="1" applyFill="1" applyBorder="1" applyAlignment="1">
      <alignment horizontal="center"/>
      <protection/>
    </xf>
    <xf numFmtId="0" fontId="21" fillId="33" borderId="0" xfId="59" applyFont="1" applyFill="1" applyBorder="1" applyAlignment="1">
      <alignment wrapText="1"/>
      <protection/>
    </xf>
    <xf numFmtId="0" fontId="22" fillId="33" borderId="0" xfId="59" applyFont="1" applyFill="1" applyBorder="1" applyAlignment="1">
      <alignment horizontal="center" wrapText="1"/>
      <protection/>
    </xf>
    <xf numFmtId="3" fontId="22" fillId="33" borderId="0" xfId="59" applyNumberFormat="1" applyFont="1" applyFill="1" applyBorder="1" applyAlignment="1">
      <alignment horizontal="center" wrapText="1"/>
      <protection/>
    </xf>
    <xf numFmtId="0" fontId="46" fillId="33" borderId="0" xfId="0" applyFont="1" applyFill="1" applyAlignment="1">
      <alignment horizontal="right"/>
    </xf>
    <xf numFmtId="166" fontId="22" fillId="33" borderId="0" xfId="59" applyNumberFormat="1" applyFont="1" applyFill="1" applyBorder="1">
      <alignment/>
      <protection/>
    </xf>
    <xf numFmtId="0" fontId="24" fillId="33" borderId="11" xfId="59" applyFont="1" applyFill="1" applyBorder="1" applyAlignment="1">
      <alignment horizontal="center" wrapText="1"/>
      <protection/>
    </xf>
    <xf numFmtId="0" fontId="21" fillId="33" borderId="11" xfId="59" applyFont="1" applyFill="1" applyBorder="1" applyAlignment="1">
      <alignment horizontal="left" wrapText="1"/>
      <protection/>
    </xf>
    <xf numFmtId="0" fontId="45" fillId="33" borderId="11" xfId="0" applyFont="1" applyFill="1" applyBorder="1" applyAlignment="1">
      <alignment horizontal="center"/>
    </xf>
    <xf numFmtId="166" fontId="21" fillId="33" borderId="11" xfId="59" applyNumberFormat="1" applyFont="1" applyFill="1" applyBorder="1" applyAlignment="1">
      <alignment horizontal="right"/>
      <protection/>
    </xf>
    <xf numFmtId="166" fontId="21" fillId="33" borderId="11" xfId="59" applyNumberFormat="1" applyFont="1" applyFill="1" applyBorder="1" applyAlignment="1">
      <alignment horizontal="right" wrapText="1"/>
      <protection/>
    </xf>
    <xf numFmtId="14" fontId="24" fillId="33" borderId="11" xfId="59" applyNumberFormat="1" applyFont="1" applyFill="1" applyBorder="1" applyAlignment="1">
      <alignment horizontal="center" wrapText="1"/>
      <protection/>
    </xf>
    <xf numFmtId="166" fontId="24" fillId="33" borderId="11" xfId="59" applyNumberFormat="1" applyFont="1" applyFill="1" applyBorder="1" applyAlignment="1">
      <alignment horizontal="center" wrapText="1"/>
      <protection/>
    </xf>
    <xf numFmtId="1" fontId="24" fillId="33" borderId="11" xfId="59" applyNumberFormat="1" applyFont="1" applyFill="1" applyBorder="1" applyAlignment="1">
      <alignment horizontal="center" wrapText="1"/>
      <protection/>
    </xf>
    <xf numFmtId="0" fontId="45" fillId="33" borderId="11" xfId="0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center"/>
    </xf>
    <xf numFmtId="0" fontId="21" fillId="0" borderId="11" xfId="59" applyFont="1" applyFill="1" applyBorder="1" applyAlignment="1">
      <alignment horizontal="center" wrapText="1"/>
      <protection/>
    </xf>
    <xf numFmtId="14" fontId="21" fillId="0" borderId="11" xfId="59" applyNumberFormat="1" applyFont="1" applyFill="1" applyBorder="1" applyAlignment="1">
      <alignment horizontal="center"/>
      <protection/>
    </xf>
    <xf numFmtId="0" fontId="21" fillId="0" borderId="11" xfId="59" applyFont="1" applyFill="1" applyBorder="1" applyAlignment="1">
      <alignment wrapText="1"/>
      <protection/>
    </xf>
    <xf numFmtId="166" fontId="21" fillId="0" borderId="11" xfId="59" applyNumberFormat="1" applyFont="1" applyFill="1" applyBorder="1">
      <alignment/>
      <protection/>
    </xf>
    <xf numFmtId="14" fontId="21" fillId="0" borderId="11" xfId="59" applyNumberFormat="1" applyFont="1" applyFill="1" applyBorder="1" applyAlignment="1">
      <alignment horizontal="center" wrapText="1"/>
      <protection/>
    </xf>
    <xf numFmtId="166" fontId="21" fillId="0" borderId="11" xfId="59" applyNumberFormat="1" applyFont="1" applyFill="1" applyBorder="1" applyAlignment="1">
      <alignment horizontal="center" wrapText="1"/>
      <protection/>
    </xf>
    <xf numFmtId="0" fontId="45" fillId="0" borderId="0" xfId="0" applyFont="1" applyFill="1" applyAlignment="1">
      <alignment/>
    </xf>
    <xf numFmtId="0" fontId="45" fillId="0" borderId="0" xfId="0" applyFont="1" applyAlignment="1">
      <alignment horizontal="center"/>
    </xf>
    <xf numFmtId="0" fontId="45" fillId="0" borderId="11" xfId="0" applyFont="1" applyBorder="1" applyAlignment="1">
      <alignment/>
    </xf>
    <xf numFmtId="0" fontId="21" fillId="0" borderId="11" xfId="57" applyFont="1" applyFill="1" applyBorder="1" applyAlignment="1">
      <alignment horizontal="center" wrapText="1"/>
      <protection/>
    </xf>
    <xf numFmtId="14" fontId="21" fillId="0" borderId="11" xfId="57" applyNumberFormat="1" applyFont="1" applyFill="1" applyBorder="1" applyAlignment="1">
      <alignment horizontal="center" wrapText="1"/>
      <protection/>
    </xf>
    <xf numFmtId="0" fontId="21" fillId="0" borderId="11" xfId="59" applyFont="1" applyFill="1" applyBorder="1" applyAlignment="1">
      <alignment horizontal="left" wrapText="1"/>
      <protection/>
    </xf>
    <xf numFmtId="166" fontId="21" fillId="0" borderId="11" xfId="59" applyNumberFormat="1" applyFont="1" applyFill="1" applyBorder="1" applyAlignment="1">
      <alignment horizontal="right" wrapText="1"/>
      <protection/>
    </xf>
    <xf numFmtId="169" fontId="21" fillId="0" borderId="11" xfId="59" applyNumberFormat="1" applyFont="1" applyFill="1" applyBorder="1" applyAlignment="1">
      <alignment horizontal="center" wrapText="1"/>
      <protection/>
    </xf>
    <xf numFmtId="0" fontId="45" fillId="0" borderId="0" xfId="0" applyFont="1" applyFill="1" applyBorder="1" applyAlignment="1">
      <alignment wrapText="1"/>
    </xf>
    <xf numFmtId="0" fontId="24" fillId="0" borderId="11" xfId="59" applyFont="1" applyFill="1" applyBorder="1" applyAlignment="1">
      <alignment horizontal="center" wrapText="1"/>
      <protection/>
    </xf>
    <xf numFmtId="0" fontId="45" fillId="0" borderId="11" xfId="0" applyFont="1" applyFill="1" applyBorder="1" applyAlignment="1">
      <alignment horizontal="center"/>
    </xf>
    <xf numFmtId="166" fontId="21" fillId="0" borderId="11" xfId="59" applyNumberFormat="1" applyFont="1" applyFill="1" applyBorder="1" applyAlignment="1">
      <alignment horizontal="right"/>
      <protection/>
    </xf>
    <xf numFmtId="14" fontId="24" fillId="0" borderId="11" xfId="59" applyNumberFormat="1" applyFont="1" applyFill="1" applyBorder="1" applyAlignment="1">
      <alignment horizontal="center" wrapText="1"/>
      <protection/>
    </xf>
    <xf numFmtId="166" fontId="24" fillId="0" borderId="11" xfId="59" applyNumberFormat="1" applyFont="1" applyFill="1" applyBorder="1" applyAlignment="1">
      <alignment horizontal="center" wrapText="1"/>
      <protection/>
    </xf>
    <xf numFmtId="1" fontId="24" fillId="0" borderId="11" xfId="59" applyNumberFormat="1" applyFont="1" applyFill="1" applyBorder="1" applyAlignment="1">
      <alignment horizontal="center" wrapText="1"/>
      <protection/>
    </xf>
    <xf numFmtId="0" fontId="45" fillId="0" borderId="11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wrapText="1"/>
    </xf>
    <xf numFmtId="166" fontId="45" fillId="0" borderId="11" xfId="0" applyNumberFormat="1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5" fillId="0" borderId="11" xfId="0" applyFont="1" applyFill="1" applyBorder="1" applyAlignment="1">
      <alignment horizontal="left"/>
    </xf>
    <xf numFmtId="166" fontId="21" fillId="0" borderId="11" xfId="59" applyNumberFormat="1" applyFont="1" applyFill="1" applyBorder="1" applyAlignment="1">
      <alignment horizontal="left" wrapText="1"/>
      <protection/>
    </xf>
    <xf numFmtId="14" fontId="24" fillId="0" borderId="11" xfId="59" applyNumberFormat="1" applyFont="1" applyFill="1" applyBorder="1" applyAlignment="1">
      <alignment horizontal="left" wrapText="1"/>
      <protection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left"/>
    </xf>
    <xf numFmtId="0" fontId="46" fillId="0" borderId="0" xfId="0" applyFont="1" applyAlignment="1">
      <alignment horizontal="right" wrapText="1"/>
    </xf>
    <xf numFmtId="0" fontId="49" fillId="0" borderId="0" xfId="0" applyFont="1" applyAlignment="1">
      <alignment horizontal="left"/>
    </xf>
    <xf numFmtId="0" fontId="43" fillId="0" borderId="13" xfId="0" applyFont="1" applyFill="1" applyBorder="1" applyAlignment="1">
      <alignment horizontal="left" vertical="top"/>
    </xf>
    <xf numFmtId="0" fontId="45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HTC_local_issuer" xfId="57"/>
    <cellStyle name="Normal_4HTC_local_issuer_1" xfId="58"/>
    <cellStyle name="Normal_4HTC_TDHCA_Bond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5</xdr:row>
      <xdr:rowOff>161925</xdr:rowOff>
    </xdr:to>
    <xdr:pic>
      <xdr:nvPicPr>
        <xdr:cNvPr id="1" name="Picture 1" descr="TDH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1</xdr:col>
      <xdr:colOff>552450</xdr:colOff>
      <xdr:row>5</xdr:row>
      <xdr:rowOff>19050</xdr:rowOff>
    </xdr:to>
    <xdr:pic>
      <xdr:nvPicPr>
        <xdr:cNvPr id="1" name="Picture 1" descr="TDH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deloye@hacep.org" TargetMode="External" /><Relationship Id="rId2" Type="http://schemas.openxmlformats.org/officeDocument/2006/relationships/hyperlink" Target="mailto:jhartz@ldgdevelopment.com" TargetMode="External" /><Relationship Id="rId3" Type="http://schemas.openxmlformats.org/officeDocument/2006/relationships/hyperlink" Target="mailto:ina.spokas@cgdeveopment.com" TargetMode="External" /><Relationship Id="rId4" Type="http://schemas.openxmlformats.org/officeDocument/2006/relationships/hyperlink" Target="mailto:jhartz@ldgdevelopment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onaldherman@gmailcom" TargetMode="External" /><Relationship Id="rId2" Type="http://schemas.openxmlformats.org/officeDocument/2006/relationships/hyperlink" Target="mailto:mmayfield@txhf.org" TargetMode="External" /><Relationship Id="rId3" Type="http://schemas.openxmlformats.org/officeDocument/2006/relationships/hyperlink" Target="mailto:mmayfield@txhf.org" TargetMode="External" /><Relationship Id="rId4" Type="http://schemas.openxmlformats.org/officeDocument/2006/relationships/hyperlink" Target="mailto:ljones@macdonald-companies.com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3"/>
  <sheetViews>
    <sheetView showGridLines="0" tabSelected="1" zoomScale="80" zoomScaleNormal="80" workbookViewId="0" topLeftCell="A3">
      <pane ySplit="6" topLeftCell="A31" activePane="bottomLeft" state="frozen"/>
      <selection pane="topLeft" activeCell="A3" sqref="A3"/>
      <selection pane="bottomLeft" activeCell="A7" sqref="A7:E7"/>
    </sheetView>
  </sheetViews>
  <sheetFormatPr defaultColWidth="9.140625" defaultRowHeight="15"/>
  <cols>
    <col min="1" max="1" width="7.28125" style="5" bestFit="1" customWidth="1"/>
    <col min="2" max="2" width="8.421875" style="5" customWidth="1"/>
    <col min="3" max="3" width="10.28125" style="5" customWidth="1"/>
    <col min="4" max="4" width="10.8515625" style="5" customWidth="1"/>
    <col min="5" max="5" width="19.8515625" style="0" customWidth="1"/>
    <col min="6" max="6" width="23.8515625" style="0" customWidth="1"/>
    <col min="7" max="7" width="10.421875" style="5" bestFit="1" customWidth="1"/>
    <col min="8" max="8" width="10.8515625" style="5" customWidth="1"/>
    <col min="9" max="9" width="7.00390625" style="5" bestFit="1" customWidth="1"/>
    <col min="10" max="10" width="8.8515625" style="0" customWidth="1"/>
    <col min="11" max="11" width="14.421875" style="5" customWidth="1"/>
    <col min="12" max="12" width="8.28125" style="5" customWidth="1"/>
    <col min="13" max="13" width="12.57421875" style="5" customWidth="1"/>
    <col min="14" max="14" width="17.28125" style="0" bestFit="1" customWidth="1"/>
    <col min="15" max="15" width="16.7109375" style="0" customWidth="1"/>
    <col min="16" max="16" width="21.140625" style="0" bestFit="1" customWidth="1"/>
    <col min="17" max="17" width="15.57421875" style="0" bestFit="1" customWidth="1"/>
    <col min="18" max="18" width="12.00390625" style="0" customWidth="1"/>
    <col min="19" max="19" width="10.00390625" style="5" bestFit="1" customWidth="1"/>
    <col min="20" max="20" width="11.28125" style="5" customWidth="1"/>
    <col min="21" max="21" width="15.57421875" style="5" bestFit="1" customWidth="1"/>
    <col min="22" max="22" width="9.7109375" style="5" customWidth="1"/>
    <col min="23" max="23" width="28.140625" style="0" bestFit="1" customWidth="1"/>
    <col min="24" max="24" width="14.8515625" style="0" bestFit="1" customWidth="1"/>
    <col min="25" max="25" width="12.28125" style="0" bestFit="1" customWidth="1"/>
    <col min="26" max="26" width="33.140625" style="0" customWidth="1"/>
  </cols>
  <sheetData>
    <row r="1" ht="15"/>
    <row r="2" spans="1:11" ht="18" customHeight="1">
      <c r="A2" s="113"/>
      <c r="B2" s="113"/>
      <c r="C2" s="113"/>
      <c r="D2" s="113"/>
      <c r="E2" s="8" t="s">
        <v>29</v>
      </c>
      <c r="F2" s="9"/>
      <c r="G2" s="9"/>
      <c r="H2" s="9"/>
      <c r="I2" s="9"/>
      <c r="J2" s="9"/>
      <c r="K2" s="10"/>
    </row>
    <row r="3" spans="1:11" ht="18" customHeight="1">
      <c r="A3" s="6"/>
      <c r="B3" s="6"/>
      <c r="C3" s="6"/>
      <c r="D3" s="6"/>
      <c r="E3" s="8" t="s">
        <v>30</v>
      </c>
      <c r="F3" s="9"/>
      <c r="G3" s="9"/>
      <c r="H3" s="9"/>
      <c r="I3" s="9"/>
      <c r="J3" s="9"/>
      <c r="K3" s="10"/>
    </row>
    <row r="4" spans="1:11" ht="18" customHeight="1">
      <c r="A4" s="6"/>
      <c r="B4" s="6"/>
      <c r="C4" s="6"/>
      <c r="D4" s="6"/>
      <c r="E4" s="8" t="s">
        <v>77</v>
      </c>
      <c r="F4" s="9"/>
      <c r="G4" s="9"/>
      <c r="H4" s="9"/>
      <c r="I4" s="9"/>
      <c r="J4" s="9"/>
      <c r="K4" s="10"/>
    </row>
    <row r="5" spans="1:6" ht="18">
      <c r="A5" s="6"/>
      <c r="B5" s="6"/>
      <c r="C5" s="6"/>
      <c r="D5" s="6"/>
      <c r="F5" s="7"/>
    </row>
    <row r="6" spans="1:6" ht="18">
      <c r="A6" s="114"/>
      <c r="B6" s="114"/>
      <c r="C6" s="114"/>
      <c r="D6" s="114"/>
      <c r="E6" s="114"/>
      <c r="F6" s="7"/>
    </row>
    <row r="7" spans="1:22" s="39" customFormat="1" ht="21.75" customHeight="1">
      <c r="A7" s="117" t="s">
        <v>141</v>
      </c>
      <c r="B7" s="117"/>
      <c r="C7" s="117"/>
      <c r="D7" s="117"/>
      <c r="E7" s="117"/>
      <c r="G7" s="40"/>
      <c r="H7" s="40"/>
      <c r="I7" s="40"/>
      <c r="K7" s="40"/>
      <c r="L7" s="40"/>
      <c r="M7" s="40"/>
      <c r="S7" s="40"/>
      <c r="T7" s="40"/>
      <c r="U7" s="40"/>
      <c r="V7" s="40"/>
    </row>
    <row r="8" spans="1:26" s="11" customFormat="1" ht="74.25" customHeight="1">
      <c r="A8" s="18" t="s">
        <v>35</v>
      </c>
      <c r="B8" s="18" t="s">
        <v>1</v>
      </c>
      <c r="C8" s="18" t="s">
        <v>23</v>
      </c>
      <c r="D8" s="18" t="s">
        <v>31</v>
      </c>
      <c r="E8" s="18" t="s">
        <v>16</v>
      </c>
      <c r="F8" s="18" t="s">
        <v>17</v>
      </c>
      <c r="G8" s="18" t="s">
        <v>2</v>
      </c>
      <c r="H8" s="18" t="s">
        <v>3</v>
      </c>
      <c r="I8" s="18" t="s">
        <v>25</v>
      </c>
      <c r="J8" s="18" t="s">
        <v>4</v>
      </c>
      <c r="K8" s="18" t="s">
        <v>5</v>
      </c>
      <c r="L8" s="18" t="s">
        <v>6</v>
      </c>
      <c r="M8" s="18" t="s">
        <v>14</v>
      </c>
      <c r="N8" s="18" t="s">
        <v>18</v>
      </c>
      <c r="O8" s="18" t="s">
        <v>19</v>
      </c>
      <c r="P8" s="18" t="s">
        <v>11</v>
      </c>
      <c r="Q8" s="18" t="s">
        <v>12</v>
      </c>
      <c r="R8" s="18" t="s">
        <v>13</v>
      </c>
      <c r="S8" s="18" t="s">
        <v>27</v>
      </c>
      <c r="T8" s="18" t="s">
        <v>32</v>
      </c>
      <c r="U8" s="18" t="s">
        <v>15</v>
      </c>
      <c r="V8" s="18" t="s">
        <v>28</v>
      </c>
      <c r="W8" s="18" t="s">
        <v>7</v>
      </c>
      <c r="X8" s="18" t="s">
        <v>8</v>
      </c>
      <c r="Y8" s="18" t="s">
        <v>20</v>
      </c>
      <c r="Z8" s="18" t="s">
        <v>21</v>
      </c>
    </row>
    <row r="9" spans="1:25" s="32" customFormat="1" ht="9" customHeight="1">
      <c r="A9" s="20"/>
      <c r="B9" s="20"/>
      <c r="C9" s="20"/>
      <c r="D9" s="24"/>
      <c r="E9" s="25"/>
      <c r="F9" s="25"/>
      <c r="G9" s="20"/>
      <c r="H9" s="20"/>
      <c r="I9" s="20"/>
      <c r="J9" s="20"/>
      <c r="K9" s="20"/>
      <c r="L9" s="20"/>
      <c r="M9" s="20"/>
      <c r="N9" s="28"/>
      <c r="O9" s="42"/>
      <c r="P9" s="25"/>
      <c r="Q9" s="25"/>
      <c r="R9" s="25"/>
      <c r="S9" s="24"/>
      <c r="T9" s="24"/>
      <c r="U9" s="36"/>
      <c r="V9" s="20"/>
      <c r="W9" s="25"/>
      <c r="X9" s="25"/>
      <c r="Y9" s="25"/>
    </row>
    <row r="10" spans="1:26" s="32" customFormat="1" ht="24" customHeight="1">
      <c r="A10" s="19">
        <v>18407</v>
      </c>
      <c r="B10" s="19" t="s">
        <v>106</v>
      </c>
      <c r="C10" s="19" t="s">
        <v>24</v>
      </c>
      <c r="D10" s="21">
        <v>43153</v>
      </c>
      <c r="E10" s="22" t="s">
        <v>107</v>
      </c>
      <c r="F10" s="22" t="s">
        <v>98</v>
      </c>
      <c r="G10" s="19" t="s">
        <v>50</v>
      </c>
      <c r="H10" s="19" t="s">
        <v>51</v>
      </c>
      <c r="I10" s="19">
        <v>76119</v>
      </c>
      <c r="J10" s="19">
        <v>3</v>
      </c>
      <c r="K10" s="19" t="s">
        <v>26</v>
      </c>
      <c r="L10" s="19">
        <v>272</v>
      </c>
      <c r="M10" s="19" t="s">
        <v>53</v>
      </c>
      <c r="N10" s="23">
        <v>1561852</v>
      </c>
      <c r="O10" s="30">
        <v>0</v>
      </c>
      <c r="P10" s="22" t="s">
        <v>99</v>
      </c>
      <c r="Q10" s="22" t="s">
        <v>100</v>
      </c>
      <c r="R10" s="22" t="s">
        <v>101</v>
      </c>
      <c r="S10" s="21">
        <v>43104</v>
      </c>
      <c r="T10" s="21" t="s">
        <v>255</v>
      </c>
      <c r="U10" s="35">
        <v>27000000</v>
      </c>
      <c r="V10" s="19" t="s">
        <v>130</v>
      </c>
      <c r="W10" s="22" t="s">
        <v>102</v>
      </c>
      <c r="X10" s="22" t="s">
        <v>103</v>
      </c>
      <c r="Y10" s="22" t="s">
        <v>104</v>
      </c>
      <c r="Z10" s="34" t="s">
        <v>105</v>
      </c>
    </row>
    <row r="11" spans="1:26" s="32" customFormat="1" ht="24" customHeight="1">
      <c r="A11" s="19">
        <v>18417</v>
      </c>
      <c r="B11" s="19"/>
      <c r="C11" s="19" t="s">
        <v>24</v>
      </c>
      <c r="D11" s="21">
        <v>43244</v>
      </c>
      <c r="E11" s="22" t="s">
        <v>247</v>
      </c>
      <c r="F11" s="22" t="s">
        <v>248</v>
      </c>
      <c r="G11" s="19" t="s">
        <v>249</v>
      </c>
      <c r="H11" s="19" t="s">
        <v>250</v>
      </c>
      <c r="I11" s="19">
        <v>75069</v>
      </c>
      <c r="J11" s="19">
        <v>3</v>
      </c>
      <c r="K11" s="19" t="s">
        <v>26</v>
      </c>
      <c r="L11" s="19">
        <v>220</v>
      </c>
      <c r="M11" s="19" t="s">
        <v>0</v>
      </c>
      <c r="N11" s="23">
        <v>1719937</v>
      </c>
      <c r="O11" s="30">
        <v>0</v>
      </c>
      <c r="P11" s="22" t="s">
        <v>251</v>
      </c>
      <c r="Q11" s="22" t="s">
        <v>252</v>
      </c>
      <c r="R11" s="22" t="s">
        <v>253</v>
      </c>
      <c r="S11" s="21">
        <v>43104</v>
      </c>
      <c r="T11" s="21" t="s">
        <v>255</v>
      </c>
      <c r="U11" s="35">
        <v>23090308</v>
      </c>
      <c r="V11" s="19" t="s">
        <v>130</v>
      </c>
      <c r="W11" s="22" t="s">
        <v>254</v>
      </c>
      <c r="X11" s="22" t="s">
        <v>103</v>
      </c>
      <c r="Y11" s="22" t="s">
        <v>104</v>
      </c>
      <c r="Z11" s="34" t="s">
        <v>105</v>
      </c>
    </row>
    <row r="12" spans="1:26" s="32" customFormat="1" ht="25.5" customHeight="1">
      <c r="A12" s="19">
        <v>18408</v>
      </c>
      <c r="B12" s="19"/>
      <c r="C12" s="19" t="s">
        <v>24</v>
      </c>
      <c r="D12" s="21">
        <v>43244</v>
      </c>
      <c r="E12" s="22" t="s">
        <v>232</v>
      </c>
      <c r="F12" s="22" t="s">
        <v>234</v>
      </c>
      <c r="G12" s="19" t="s">
        <v>233</v>
      </c>
      <c r="H12" s="19" t="s">
        <v>51</v>
      </c>
      <c r="I12" s="19">
        <v>76114</v>
      </c>
      <c r="J12" s="19">
        <v>3</v>
      </c>
      <c r="K12" s="19" t="s">
        <v>26</v>
      </c>
      <c r="L12" s="33">
        <v>296</v>
      </c>
      <c r="M12" s="19" t="s">
        <v>0</v>
      </c>
      <c r="N12" s="23">
        <v>1619519</v>
      </c>
      <c r="O12" s="30">
        <v>0</v>
      </c>
      <c r="P12" s="22" t="s">
        <v>99</v>
      </c>
      <c r="Q12" s="22" t="s">
        <v>100</v>
      </c>
      <c r="R12" s="22" t="s">
        <v>101</v>
      </c>
      <c r="S12" s="21">
        <v>43104</v>
      </c>
      <c r="T12" s="21" t="s">
        <v>255</v>
      </c>
      <c r="U12" s="35">
        <v>22000000</v>
      </c>
      <c r="V12" s="19" t="s">
        <v>130</v>
      </c>
      <c r="W12" s="22" t="s">
        <v>223</v>
      </c>
      <c r="X12" s="22" t="s">
        <v>138</v>
      </c>
      <c r="Y12" s="22" t="s">
        <v>224</v>
      </c>
      <c r="Z12" s="34" t="s">
        <v>140</v>
      </c>
    </row>
    <row r="13" spans="1:26" s="32" customFormat="1" ht="25.5" customHeight="1">
      <c r="A13" s="19">
        <v>18414</v>
      </c>
      <c r="B13" s="19"/>
      <c r="C13" s="19" t="s">
        <v>24</v>
      </c>
      <c r="D13" s="21">
        <v>43216</v>
      </c>
      <c r="E13" s="22" t="s">
        <v>235</v>
      </c>
      <c r="F13" s="22" t="s">
        <v>236</v>
      </c>
      <c r="G13" s="19" t="s">
        <v>50</v>
      </c>
      <c r="H13" s="19" t="s">
        <v>51</v>
      </c>
      <c r="I13" s="19">
        <v>76105</v>
      </c>
      <c r="J13" s="19">
        <v>3</v>
      </c>
      <c r="K13" s="19" t="s">
        <v>46</v>
      </c>
      <c r="L13" s="33">
        <v>76</v>
      </c>
      <c r="M13" s="19" t="s">
        <v>0</v>
      </c>
      <c r="N13" s="23">
        <v>347694</v>
      </c>
      <c r="O13" s="30">
        <v>0</v>
      </c>
      <c r="P13" s="22" t="s">
        <v>237</v>
      </c>
      <c r="Q13" s="22" t="s">
        <v>238</v>
      </c>
      <c r="R13" s="22" t="s">
        <v>239</v>
      </c>
      <c r="S13" s="21">
        <v>43111</v>
      </c>
      <c r="T13" s="21">
        <v>43261</v>
      </c>
      <c r="U13" s="35">
        <v>8000000</v>
      </c>
      <c r="V13" s="19">
        <v>3</v>
      </c>
      <c r="W13" s="22" t="s">
        <v>240</v>
      </c>
      <c r="X13" s="22" t="s">
        <v>241</v>
      </c>
      <c r="Y13" s="22" t="s">
        <v>242</v>
      </c>
      <c r="Z13" s="92" t="s">
        <v>243</v>
      </c>
    </row>
    <row r="14" spans="1:26" s="32" customFormat="1" ht="24" customHeight="1">
      <c r="A14" s="19" t="s">
        <v>48</v>
      </c>
      <c r="B14" s="19">
        <v>17413</v>
      </c>
      <c r="C14" s="19" t="s">
        <v>24</v>
      </c>
      <c r="D14" s="21">
        <v>43216</v>
      </c>
      <c r="E14" s="22" t="s">
        <v>281</v>
      </c>
      <c r="F14" s="22" t="s">
        <v>282</v>
      </c>
      <c r="G14" s="19" t="s">
        <v>136</v>
      </c>
      <c r="H14" s="19" t="s">
        <v>136</v>
      </c>
      <c r="I14" s="19">
        <v>75201</v>
      </c>
      <c r="J14" s="19">
        <v>3</v>
      </c>
      <c r="K14" s="19" t="s">
        <v>26</v>
      </c>
      <c r="L14" s="19">
        <v>52</v>
      </c>
      <c r="M14" s="19" t="s">
        <v>0</v>
      </c>
      <c r="N14" s="23">
        <v>673756</v>
      </c>
      <c r="O14" s="30">
        <v>0</v>
      </c>
      <c r="P14" s="22" t="s">
        <v>283</v>
      </c>
      <c r="Q14" s="22" t="s">
        <v>284</v>
      </c>
      <c r="R14" s="22" t="s">
        <v>285</v>
      </c>
      <c r="S14" s="21" t="s">
        <v>48</v>
      </c>
      <c r="T14" s="21" t="s">
        <v>48</v>
      </c>
      <c r="U14" s="35">
        <v>15000000</v>
      </c>
      <c r="V14" s="19">
        <v>3</v>
      </c>
      <c r="W14" s="22" t="s">
        <v>286</v>
      </c>
      <c r="X14" s="22" t="s">
        <v>287</v>
      </c>
      <c r="Y14" s="22" t="s">
        <v>288</v>
      </c>
      <c r="Z14" s="92" t="s">
        <v>289</v>
      </c>
    </row>
    <row r="15" spans="1:26" s="3" customFormat="1" ht="25.5" customHeight="1">
      <c r="A15" s="20"/>
      <c r="B15" s="20"/>
      <c r="C15" s="20"/>
      <c r="D15" s="24"/>
      <c r="E15" s="25"/>
      <c r="F15" s="25"/>
      <c r="G15" s="20"/>
      <c r="H15" s="20"/>
      <c r="I15" s="20"/>
      <c r="J15" s="20"/>
      <c r="K15" s="26" t="s">
        <v>22</v>
      </c>
      <c r="L15" s="29">
        <f>SUM(L10:L14)</f>
        <v>916</v>
      </c>
      <c r="M15" s="26" t="s">
        <v>36</v>
      </c>
      <c r="N15" s="27">
        <f>SUM(N10:N14)</f>
        <v>5922758</v>
      </c>
      <c r="O15" s="15">
        <f>SUM(O10:O14)</f>
        <v>0</v>
      </c>
      <c r="P15" s="25"/>
      <c r="Q15" s="25"/>
      <c r="R15" s="25"/>
      <c r="S15" s="24"/>
      <c r="T15" s="24"/>
      <c r="U15" s="36" t="s">
        <v>52</v>
      </c>
      <c r="V15" s="20"/>
      <c r="W15" s="25"/>
      <c r="X15" s="25"/>
      <c r="Y15" s="25"/>
      <c r="Z15" s="25"/>
    </row>
    <row r="16" spans="1:25" s="32" customFormat="1" ht="9" customHeight="1">
      <c r="A16" s="20"/>
      <c r="B16" s="20"/>
      <c r="C16" s="20"/>
      <c r="D16" s="24"/>
      <c r="E16" s="25"/>
      <c r="F16" s="25"/>
      <c r="G16" s="20"/>
      <c r="H16" s="20"/>
      <c r="I16" s="20"/>
      <c r="J16" s="20"/>
      <c r="K16" s="20"/>
      <c r="L16" s="20"/>
      <c r="M16" s="20"/>
      <c r="N16" s="28"/>
      <c r="O16" s="42"/>
      <c r="P16" s="25"/>
      <c r="Q16" s="25"/>
      <c r="R16" s="25"/>
      <c r="S16" s="24"/>
      <c r="T16" s="24"/>
      <c r="U16" s="36"/>
      <c r="V16" s="20"/>
      <c r="W16" s="25"/>
      <c r="X16" s="25"/>
      <c r="Y16" s="25"/>
    </row>
    <row r="17" spans="1:26" s="32" customFormat="1" ht="24.75" customHeight="1">
      <c r="A17" s="19">
        <v>18402</v>
      </c>
      <c r="B17" s="19"/>
      <c r="C17" s="19" t="s">
        <v>24</v>
      </c>
      <c r="D17" s="21">
        <v>43216</v>
      </c>
      <c r="E17" s="22" t="s">
        <v>81</v>
      </c>
      <c r="F17" s="22" t="s">
        <v>82</v>
      </c>
      <c r="G17" s="19" t="s">
        <v>83</v>
      </c>
      <c r="H17" s="19" t="s">
        <v>84</v>
      </c>
      <c r="I17" s="19">
        <v>75501</v>
      </c>
      <c r="J17" s="19">
        <v>4</v>
      </c>
      <c r="K17" s="19" t="s">
        <v>46</v>
      </c>
      <c r="L17" s="19">
        <v>50</v>
      </c>
      <c r="M17" s="19" t="s">
        <v>0</v>
      </c>
      <c r="N17" s="23">
        <v>192386</v>
      </c>
      <c r="O17" s="30">
        <v>0</v>
      </c>
      <c r="P17" s="22" t="s">
        <v>85</v>
      </c>
      <c r="Q17" s="22" t="s">
        <v>86</v>
      </c>
      <c r="R17" s="22" t="s">
        <v>88</v>
      </c>
      <c r="S17" s="21">
        <v>43136</v>
      </c>
      <c r="T17" s="21">
        <v>43286</v>
      </c>
      <c r="U17" s="35" t="s">
        <v>244</v>
      </c>
      <c r="V17" s="19">
        <v>3</v>
      </c>
      <c r="W17" s="22" t="s">
        <v>87</v>
      </c>
      <c r="X17" s="22" t="s">
        <v>86</v>
      </c>
      <c r="Y17" s="22" t="s">
        <v>88</v>
      </c>
      <c r="Z17" s="34" t="s">
        <v>89</v>
      </c>
    </row>
    <row r="18" spans="1:26" s="32" customFormat="1" ht="24.75" customHeight="1">
      <c r="A18" s="19">
        <v>18403</v>
      </c>
      <c r="B18" s="19"/>
      <c r="C18" s="19" t="s">
        <v>24</v>
      </c>
      <c r="D18" s="21">
        <v>43216</v>
      </c>
      <c r="E18" s="22" t="s">
        <v>94</v>
      </c>
      <c r="F18" s="22" t="s">
        <v>95</v>
      </c>
      <c r="G18" s="19" t="s">
        <v>83</v>
      </c>
      <c r="H18" s="19" t="s">
        <v>84</v>
      </c>
      <c r="I18" s="19">
        <v>75501</v>
      </c>
      <c r="J18" s="19">
        <v>4</v>
      </c>
      <c r="K18" s="19" t="s">
        <v>46</v>
      </c>
      <c r="L18" s="19">
        <v>42</v>
      </c>
      <c r="M18" s="19" t="s">
        <v>54</v>
      </c>
      <c r="N18" s="23">
        <v>130829</v>
      </c>
      <c r="O18" s="30">
        <v>0</v>
      </c>
      <c r="P18" s="22" t="s">
        <v>85</v>
      </c>
      <c r="Q18" s="22" t="s">
        <v>86</v>
      </c>
      <c r="R18" s="22" t="s">
        <v>88</v>
      </c>
      <c r="S18" s="21">
        <v>43136</v>
      </c>
      <c r="T18" s="21">
        <v>43286</v>
      </c>
      <c r="U18" s="35" t="s">
        <v>244</v>
      </c>
      <c r="V18" s="19">
        <v>3</v>
      </c>
      <c r="W18" s="22" t="s">
        <v>87</v>
      </c>
      <c r="X18" s="22" t="s">
        <v>86</v>
      </c>
      <c r="Y18" s="22" t="s">
        <v>88</v>
      </c>
      <c r="Z18" s="34" t="s">
        <v>89</v>
      </c>
    </row>
    <row r="19" spans="1:26" s="32" customFormat="1" ht="24.75" customHeight="1">
      <c r="A19" s="19">
        <v>18404</v>
      </c>
      <c r="B19" s="19"/>
      <c r="C19" s="19" t="s">
        <v>24</v>
      </c>
      <c r="D19" s="21">
        <v>43216</v>
      </c>
      <c r="E19" s="22" t="s">
        <v>96</v>
      </c>
      <c r="F19" s="22" t="s">
        <v>97</v>
      </c>
      <c r="G19" s="19" t="s">
        <v>83</v>
      </c>
      <c r="H19" s="19" t="s">
        <v>84</v>
      </c>
      <c r="I19" s="19">
        <v>75501</v>
      </c>
      <c r="J19" s="19">
        <v>4</v>
      </c>
      <c r="K19" s="19" t="s">
        <v>46</v>
      </c>
      <c r="L19" s="19">
        <v>130</v>
      </c>
      <c r="M19" s="19" t="s">
        <v>54</v>
      </c>
      <c r="N19" s="23">
        <v>460949</v>
      </c>
      <c r="O19" s="30">
        <v>0</v>
      </c>
      <c r="P19" s="22" t="s">
        <v>85</v>
      </c>
      <c r="Q19" s="22" t="s">
        <v>86</v>
      </c>
      <c r="R19" s="22" t="s">
        <v>88</v>
      </c>
      <c r="S19" s="21">
        <v>43136</v>
      </c>
      <c r="T19" s="21">
        <v>43286</v>
      </c>
      <c r="U19" s="35" t="s">
        <v>244</v>
      </c>
      <c r="V19" s="19">
        <v>3</v>
      </c>
      <c r="W19" s="22" t="s">
        <v>87</v>
      </c>
      <c r="X19" s="22" t="s">
        <v>86</v>
      </c>
      <c r="Y19" s="22" t="s">
        <v>88</v>
      </c>
      <c r="Z19" s="34" t="s">
        <v>89</v>
      </c>
    </row>
    <row r="20" spans="1:26" s="32" customFormat="1" ht="24.75" customHeight="1">
      <c r="A20" s="19">
        <v>18405</v>
      </c>
      <c r="B20" s="19"/>
      <c r="C20" s="19" t="s">
        <v>24</v>
      </c>
      <c r="D20" s="21">
        <v>43216</v>
      </c>
      <c r="E20" s="22" t="s">
        <v>92</v>
      </c>
      <c r="F20" s="22" t="s">
        <v>93</v>
      </c>
      <c r="G20" s="19" t="s">
        <v>83</v>
      </c>
      <c r="H20" s="19" t="s">
        <v>84</v>
      </c>
      <c r="I20" s="19">
        <v>75501</v>
      </c>
      <c r="J20" s="19">
        <v>4</v>
      </c>
      <c r="K20" s="19" t="s">
        <v>46</v>
      </c>
      <c r="L20" s="19">
        <v>52</v>
      </c>
      <c r="M20" s="19" t="s">
        <v>54</v>
      </c>
      <c r="N20" s="23">
        <v>179313</v>
      </c>
      <c r="O20" s="30">
        <v>0</v>
      </c>
      <c r="P20" s="22" t="s">
        <v>85</v>
      </c>
      <c r="Q20" s="22" t="s">
        <v>86</v>
      </c>
      <c r="R20" s="22" t="s">
        <v>88</v>
      </c>
      <c r="S20" s="21">
        <v>43136</v>
      </c>
      <c r="T20" s="21">
        <v>43286</v>
      </c>
      <c r="U20" s="35" t="s">
        <v>244</v>
      </c>
      <c r="V20" s="19">
        <v>3</v>
      </c>
      <c r="W20" s="22" t="s">
        <v>87</v>
      </c>
      <c r="X20" s="22" t="s">
        <v>86</v>
      </c>
      <c r="Y20" s="22" t="s">
        <v>88</v>
      </c>
      <c r="Z20" s="34" t="s">
        <v>89</v>
      </c>
    </row>
    <row r="21" spans="1:26" s="32" customFormat="1" ht="24.75" customHeight="1">
      <c r="A21" s="19">
        <v>18406</v>
      </c>
      <c r="B21" s="19"/>
      <c r="C21" s="19" t="s">
        <v>24</v>
      </c>
      <c r="D21" s="21">
        <v>43216</v>
      </c>
      <c r="E21" s="22" t="s">
        <v>90</v>
      </c>
      <c r="F21" s="22" t="s">
        <v>91</v>
      </c>
      <c r="G21" s="19" t="s">
        <v>83</v>
      </c>
      <c r="H21" s="19" t="s">
        <v>84</v>
      </c>
      <c r="I21" s="19">
        <v>75501</v>
      </c>
      <c r="J21" s="19">
        <v>4</v>
      </c>
      <c r="K21" s="19" t="s">
        <v>46</v>
      </c>
      <c r="L21" s="19">
        <v>20</v>
      </c>
      <c r="M21" s="19" t="s">
        <v>0</v>
      </c>
      <c r="N21" s="23">
        <v>80615</v>
      </c>
      <c r="O21" s="30">
        <v>0</v>
      </c>
      <c r="P21" s="22" t="s">
        <v>85</v>
      </c>
      <c r="Q21" s="22" t="s">
        <v>86</v>
      </c>
      <c r="R21" s="22" t="s">
        <v>88</v>
      </c>
      <c r="S21" s="21">
        <v>43136</v>
      </c>
      <c r="T21" s="21">
        <v>43286</v>
      </c>
      <c r="U21" s="35" t="s">
        <v>244</v>
      </c>
      <c r="V21" s="19">
        <v>3</v>
      </c>
      <c r="W21" s="22" t="s">
        <v>87</v>
      </c>
      <c r="X21" s="22" t="s">
        <v>86</v>
      </c>
      <c r="Y21" s="22" t="s">
        <v>88</v>
      </c>
      <c r="Z21" s="34" t="s">
        <v>89</v>
      </c>
    </row>
    <row r="22" spans="1:26" s="3" customFormat="1" ht="25.5" customHeight="1">
      <c r="A22" s="20"/>
      <c r="B22" s="20"/>
      <c r="C22" s="20"/>
      <c r="D22" s="24"/>
      <c r="E22" s="25"/>
      <c r="F22" s="25"/>
      <c r="G22" s="20"/>
      <c r="H22" s="20"/>
      <c r="I22" s="20"/>
      <c r="J22" s="20"/>
      <c r="K22" s="26" t="s">
        <v>22</v>
      </c>
      <c r="L22" s="29">
        <f>SUM(L17:L21)</f>
        <v>294</v>
      </c>
      <c r="M22" s="26" t="s">
        <v>36</v>
      </c>
      <c r="N22" s="27">
        <f>SUM(N17:N21)</f>
        <v>1044092</v>
      </c>
      <c r="O22" s="15">
        <f>SUM(O17:O21)</f>
        <v>0</v>
      </c>
      <c r="P22" s="25"/>
      <c r="Q22" s="25"/>
      <c r="R22" s="25"/>
      <c r="S22" s="24"/>
      <c r="T22" s="24"/>
      <c r="U22" s="36" t="s">
        <v>52</v>
      </c>
      <c r="V22" s="20"/>
      <c r="W22" s="25"/>
      <c r="X22" s="25"/>
      <c r="Y22" s="25"/>
      <c r="Z22" s="25"/>
    </row>
    <row r="23" spans="1:25" s="32" customFormat="1" ht="9" customHeight="1">
      <c r="A23" s="20"/>
      <c r="B23" s="20"/>
      <c r="C23" s="20"/>
      <c r="D23" s="24"/>
      <c r="E23" s="25"/>
      <c r="F23" s="25"/>
      <c r="G23" s="20"/>
      <c r="H23" s="20"/>
      <c r="I23" s="20"/>
      <c r="J23" s="20"/>
      <c r="K23" s="20"/>
      <c r="L23" s="20"/>
      <c r="M23" s="20"/>
      <c r="N23" s="28"/>
      <c r="O23" s="42"/>
      <c r="P23" s="25"/>
      <c r="Q23" s="25"/>
      <c r="R23" s="25"/>
      <c r="S23" s="24"/>
      <c r="T23" s="24"/>
      <c r="U23" s="36"/>
      <c r="V23" s="20"/>
      <c r="W23" s="25"/>
      <c r="X23" s="25"/>
      <c r="Y23" s="25"/>
    </row>
    <row r="24" spans="1:26" s="32" customFormat="1" ht="24.75" customHeight="1">
      <c r="A24" s="19">
        <v>18401</v>
      </c>
      <c r="B24" s="19"/>
      <c r="C24" s="19" t="s">
        <v>24</v>
      </c>
      <c r="D24" s="21">
        <v>43244</v>
      </c>
      <c r="E24" s="22" t="s">
        <v>78</v>
      </c>
      <c r="F24" s="22" t="s">
        <v>79</v>
      </c>
      <c r="G24" s="19" t="s">
        <v>40</v>
      </c>
      <c r="H24" s="19" t="s">
        <v>41</v>
      </c>
      <c r="I24" s="19">
        <v>78702</v>
      </c>
      <c r="J24" s="19">
        <v>7</v>
      </c>
      <c r="K24" s="19" t="s">
        <v>26</v>
      </c>
      <c r="L24" s="33">
        <v>86</v>
      </c>
      <c r="M24" s="19" t="s">
        <v>0</v>
      </c>
      <c r="N24" s="23">
        <v>659318</v>
      </c>
      <c r="O24" s="30">
        <v>0</v>
      </c>
      <c r="P24" s="22" t="s">
        <v>42</v>
      </c>
      <c r="Q24" s="22" t="s">
        <v>43</v>
      </c>
      <c r="R24" s="22" t="s">
        <v>44</v>
      </c>
      <c r="S24" s="21">
        <v>43108</v>
      </c>
      <c r="T24" s="21">
        <v>43258</v>
      </c>
      <c r="U24" s="38">
        <v>15000000</v>
      </c>
      <c r="V24" s="19">
        <v>3</v>
      </c>
      <c r="W24" s="22" t="s">
        <v>80</v>
      </c>
      <c r="X24" s="22" t="s">
        <v>43</v>
      </c>
      <c r="Y24" s="22" t="s">
        <v>44</v>
      </c>
      <c r="Z24" s="34" t="s">
        <v>45</v>
      </c>
    </row>
    <row r="25" spans="1:26" s="32" customFormat="1" ht="25.5" customHeight="1">
      <c r="A25" s="19">
        <v>18413</v>
      </c>
      <c r="B25" s="19">
        <v>17407</v>
      </c>
      <c r="C25" s="19" t="s">
        <v>49</v>
      </c>
      <c r="D25" s="21">
        <v>43083</v>
      </c>
      <c r="E25" s="22" t="s">
        <v>62</v>
      </c>
      <c r="F25" s="22" t="s">
        <v>65</v>
      </c>
      <c r="G25" s="19" t="s">
        <v>59</v>
      </c>
      <c r="H25" s="19" t="s">
        <v>60</v>
      </c>
      <c r="I25" s="19">
        <v>78664</v>
      </c>
      <c r="J25" s="19">
        <v>7</v>
      </c>
      <c r="K25" s="19" t="s">
        <v>26</v>
      </c>
      <c r="L25" s="33">
        <v>316</v>
      </c>
      <c r="M25" s="19" t="s">
        <v>0</v>
      </c>
      <c r="N25" s="23">
        <v>2401018</v>
      </c>
      <c r="O25" s="30">
        <v>2390933</v>
      </c>
      <c r="P25" s="22" t="s">
        <v>63</v>
      </c>
      <c r="Q25" s="22" t="s">
        <v>64</v>
      </c>
      <c r="R25" s="22" t="s">
        <v>66</v>
      </c>
      <c r="S25" s="21" t="s">
        <v>131</v>
      </c>
      <c r="T25" s="21" t="s">
        <v>132</v>
      </c>
      <c r="U25" s="38">
        <f>38000000+10000000</f>
        <v>48000000</v>
      </c>
      <c r="V25" s="19" t="s">
        <v>76</v>
      </c>
      <c r="W25" s="22" t="s">
        <v>67</v>
      </c>
      <c r="X25" s="22" t="s">
        <v>55</v>
      </c>
      <c r="Y25" s="22" t="s">
        <v>56</v>
      </c>
      <c r="Z25" s="34" t="s">
        <v>57</v>
      </c>
    </row>
    <row r="26" spans="1:26" s="32" customFormat="1" ht="25.5" customHeight="1">
      <c r="A26" s="19">
        <v>18416</v>
      </c>
      <c r="B26" s="19">
        <v>17443</v>
      </c>
      <c r="C26" s="19" t="s">
        <v>24</v>
      </c>
      <c r="D26" s="21">
        <v>43216</v>
      </c>
      <c r="E26" s="22" t="s">
        <v>216</v>
      </c>
      <c r="F26" s="22" t="s">
        <v>217</v>
      </c>
      <c r="G26" s="19" t="s">
        <v>218</v>
      </c>
      <c r="H26" s="19" t="s">
        <v>41</v>
      </c>
      <c r="I26" s="19">
        <v>78653</v>
      </c>
      <c r="J26" s="19">
        <v>7</v>
      </c>
      <c r="K26" s="19" t="s">
        <v>26</v>
      </c>
      <c r="L26" s="33">
        <v>172</v>
      </c>
      <c r="M26" s="19" t="s">
        <v>219</v>
      </c>
      <c r="N26" s="23">
        <v>1044009</v>
      </c>
      <c r="O26" s="30">
        <v>0</v>
      </c>
      <c r="P26" s="22" t="s">
        <v>220</v>
      </c>
      <c r="Q26" s="22" t="s">
        <v>221</v>
      </c>
      <c r="R26" s="22" t="s">
        <v>222</v>
      </c>
      <c r="S26" s="21">
        <v>43108</v>
      </c>
      <c r="T26" s="21">
        <v>43258</v>
      </c>
      <c r="U26" s="35">
        <v>20000000</v>
      </c>
      <c r="V26" s="19">
        <v>3</v>
      </c>
      <c r="W26" s="22" t="s">
        <v>223</v>
      </c>
      <c r="X26" s="22" t="s">
        <v>138</v>
      </c>
      <c r="Y26" s="22" t="s">
        <v>224</v>
      </c>
      <c r="Z26" s="34" t="s">
        <v>140</v>
      </c>
    </row>
    <row r="27" spans="1:26" s="32" customFormat="1" ht="25.5" customHeight="1">
      <c r="A27" s="19">
        <v>18415</v>
      </c>
      <c r="B27" s="19">
        <v>17446</v>
      </c>
      <c r="C27" s="19" t="s">
        <v>24</v>
      </c>
      <c r="D27" s="21">
        <v>43216</v>
      </c>
      <c r="E27" s="22" t="s">
        <v>225</v>
      </c>
      <c r="F27" s="22" t="s">
        <v>226</v>
      </c>
      <c r="G27" s="19" t="s">
        <v>227</v>
      </c>
      <c r="H27" s="19" t="s">
        <v>60</v>
      </c>
      <c r="I27" s="19">
        <v>78641</v>
      </c>
      <c r="J27" s="19">
        <v>7</v>
      </c>
      <c r="K27" s="19" t="s">
        <v>26</v>
      </c>
      <c r="L27" s="33">
        <v>228</v>
      </c>
      <c r="M27" s="19" t="s">
        <v>54</v>
      </c>
      <c r="N27" s="23">
        <v>1039334</v>
      </c>
      <c r="O27" s="30">
        <v>0</v>
      </c>
      <c r="P27" s="22" t="s">
        <v>63</v>
      </c>
      <c r="Q27" s="22" t="s">
        <v>64</v>
      </c>
      <c r="R27" s="22" t="s">
        <v>66</v>
      </c>
      <c r="S27" s="21">
        <v>43160</v>
      </c>
      <c r="T27" s="21">
        <v>43310</v>
      </c>
      <c r="U27" s="35">
        <v>20000000</v>
      </c>
      <c r="V27" s="19">
        <v>3</v>
      </c>
      <c r="W27" s="22" t="s">
        <v>228</v>
      </c>
      <c r="X27" s="22" t="s">
        <v>229</v>
      </c>
      <c r="Y27" s="22" t="s">
        <v>230</v>
      </c>
      <c r="Z27" s="34" t="s">
        <v>231</v>
      </c>
    </row>
    <row r="28" spans="1:26" s="32" customFormat="1" ht="25.5" customHeight="1">
      <c r="A28" s="19">
        <v>18421</v>
      </c>
      <c r="B28" s="19"/>
      <c r="C28" s="19" t="s">
        <v>24</v>
      </c>
      <c r="D28" s="21">
        <v>43279</v>
      </c>
      <c r="E28" s="22" t="s">
        <v>269</v>
      </c>
      <c r="F28" s="22" t="s">
        <v>270</v>
      </c>
      <c r="G28" s="19" t="s">
        <v>40</v>
      </c>
      <c r="H28" s="19" t="s">
        <v>41</v>
      </c>
      <c r="I28" s="19">
        <v>78751</v>
      </c>
      <c r="J28" s="19">
        <v>7</v>
      </c>
      <c r="K28" s="19" t="s">
        <v>26</v>
      </c>
      <c r="L28" s="33">
        <v>146</v>
      </c>
      <c r="M28" s="19" t="s">
        <v>0</v>
      </c>
      <c r="N28" s="23">
        <v>1056355</v>
      </c>
      <c r="O28" s="30">
        <v>0</v>
      </c>
      <c r="P28" s="22" t="s">
        <v>271</v>
      </c>
      <c r="Q28" s="22" t="s">
        <v>272</v>
      </c>
      <c r="R28" s="22" t="s">
        <v>273</v>
      </c>
      <c r="S28" s="21">
        <v>43160</v>
      </c>
      <c r="T28" s="21">
        <v>43310</v>
      </c>
      <c r="U28" s="35">
        <v>17000000</v>
      </c>
      <c r="V28" s="19">
        <v>3</v>
      </c>
      <c r="W28" s="22" t="s">
        <v>277</v>
      </c>
      <c r="X28" s="22" t="s">
        <v>275</v>
      </c>
      <c r="Y28" s="22" t="s">
        <v>276</v>
      </c>
      <c r="Z28" s="34" t="s">
        <v>274</v>
      </c>
    </row>
    <row r="29" spans="1:26" s="32" customFormat="1" ht="25.5" customHeight="1">
      <c r="A29" s="20"/>
      <c r="B29" s="20"/>
      <c r="C29" s="20"/>
      <c r="D29" s="24"/>
      <c r="E29" s="25"/>
      <c r="F29" s="25"/>
      <c r="G29" s="20"/>
      <c r="H29" s="20"/>
      <c r="I29" s="20"/>
      <c r="J29" s="20"/>
      <c r="K29" s="26" t="s">
        <v>22</v>
      </c>
      <c r="L29" s="29">
        <f>SUM(L24:L28)</f>
        <v>948</v>
      </c>
      <c r="M29" s="26" t="s">
        <v>36</v>
      </c>
      <c r="N29" s="27">
        <f>SUM(N24:N28)</f>
        <v>6200034</v>
      </c>
      <c r="O29" s="15">
        <f>SUM(O24:O28)</f>
        <v>2390933</v>
      </c>
      <c r="P29" s="25"/>
      <c r="Q29" s="25"/>
      <c r="R29" s="25"/>
      <c r="S29" s="24"/>
      <c r="T29" s="24"/>
      <c r="U29" s="36"/>
      <c r="V29" s="20"/>
      <c r="W29" s="25"/>
      <c r="X29" s="25"/>
      <c r="Y29" s="25"/>
      <c r="Z29" s="25"/>
    </row>
    <row r="30" spans="1:26" s="32" customFormat="1" ht="9" customHeight="1">
      <c r="A30" s="20"/>
      <c r="B30" s="20"/>
      <c r="C30" s="20"/>
      <c r="D30" s="24"/>
      <c r="E30" s="25"/>
      <c r="F30" s="25"/>
      <c r="G30" s="20"/>
      <c r="H30" s="20"/>
      <c r="I30" s="20"/>
      <c r="J30" s="20"/>
      <c r="K30" s="26"/>
      <c r="L30" s="29"/>
      <c r="M30" s="26"/>
      <c r="N30" s="27"/>
      <c r="O30" s="15"/>
      <c r="P30" s="25"/>
      <c r="Q30" s="25"/>
      <c r="R30" s="25"/>
      <c r="S30" s="24"/>
      <c r="T30" s="24"/>
      <c r="U30" s="36"/>
      <c r="V30" s="20"/>
      <c r="W30" s="25"/>
      <c r="X30" s="25"/>
      <c r="Y30" s="25"/>
      <c r="Z30" s="25"/>
    </row>
    <row r="31" spans="1:26" s="106" customFormat="1" ht="38.25" customHeight="1">
      <c r="A31" s="84">
        <v>18418</v>
      </c>
      <c r="B31" s="84">
        <v>17623</v>
      </c>
      <c r="C31" s="99" t="s">
        <v>24</v>
      </c>
      <c r="D31" s="88">
        <v>43244</v>
      </c>
      <c r="E31" s="95" t="s">
        <v>202</v>
      </c>
      <c r="F31" s="95" t="s">
        <v>203</v>
      </c>
      <c r="G31" s="84" t="s">
        <v>204</v>
      </c>
      <c r="H31" s="84" t="s">
        <v>205</v>
      </c>
      <c r="I31" s="84">
        <v>78006</v>
      </c>
      <c r="J31" s="84">
        <v>9</v>
      </c>
      <c r="K31" s="84" t="s">
        <v>206</v>
      </c>
      <c r="L31" s="84">
        <v>162</v>
      </c>
      <c r="M31" s="107" t="s">
        <v>54</v>
      </c>
      <c r="N31" s="101">
        <v>852545</v>
      </c>
      <c r="O31" s="96">
        <v>0</v>
      </c>
      <c r="P31" s="111" t="s">
        <v>211</v>
      </c>
      <c r="Q31" s="112" t="s">
        <v>256</v>
      </c>
      <c r="R31" s="102" t="s">
        <v>257</v>
      </c>
      <c r="S31" s="102">
        <v>43108</v>
      </c>
      <c r="T31" s="102">
        <v>43258</v>
      </c>
      <c r="U31" s="108">
        <v>18000000</v>
      </c>
      <c r="V31" s="100">
        <v>3</v>
      </c>
      <c r="W31" s="105" t="s">
        <v>207</v>
      </c>
      <c r="X31" s="95" t="s">
        <v>208</v>
      </c>
      <c r="Y31" s="84" t="s">
        <v>209</v>
      </c>
      <c r="Z31" s="92" t="s">
        <v>210</v>
      </c>
    </row>
    <row r="32" spans="1:26" s="106" customFormat="1" ht="38.25" customHeight="1">
      <c r="A32" s="84">
        <v>18412</v>
      </c>
      <c r="B32" s="84" t="s">
        <v>212</v>
      </c>
      <c r="C32" s="99" t="s">
        <v>24</v>
      </c>
      <c r="D32" s="88">
        <v>43216</v>
      </c>
      <c r="E32" s="95" t="s">
        <v>213</v>
      </c>
      <c r="F32" s="95" t="s">
        <v>258</v>
      </c>
      <c r="G32" s="84" t="s">
        <v>38</v>
      </c>
      <c r="H32" s="84" t="s">
        <v>39</v>
      </c>
      <c r="I32" s="84">
        <v>78220</v>
      </c>
      <c r="J32" s="84">
        <v>9</v>
      </c>
      <c r="K32" s="84" t="s">
        <v>180</v>
      </c>
      <c r="L32" s="84">
        <v>324</v>
      </c>
      <c r="M32" s="107" t="s">
        <v>0</v>
      </c>
      <c r="N32" s="101">
        <v>1648531</v>
      </c>
      <c r="O32" s="96">
        <v>0</v>
      </c>
      <c r="P32" s="111" t="s">
        <v>214</v>
      </c>
      <c r="Q32" s="112" t="s">
        <v>259</v>
      </c>
      <c r="R32" s="102" t="s">
        <v>260</v>
      </c>
      <c r="S32" s="102">
        <v>42745</v>
      </c>
      <c r="T32" s="102" t="s">
        <v>215</v>
      </c>
      <c r="U32" s="108">
        <v>24000000</v>
      </c>
      <c r="V32" s="100" t="s">
        <v>130</v>
      </c>
      <c r="W32" s="105" t="s">
        <v>261</v>
      </c>
      <c r="X32" s="110" t="s">
        <v>259</v>
      </c>
      <c r="Y32" s="22" t="s">
        <v>260</v>
      </c>
      <c r="Z32" s="34" t="s">
        <v>262</v>
      </c>
    </row>
    <row r="33" spans="1:26" s="32" customFormat="1" ht="36">
      <c r="A33" s="19">
        <v>18419</v>
      </c>
      <c r="B33" s="19">
        <v>17422</v>
      </c>
      <c r="C33" s="19" t="s">
        <v>24</v>
      </c>
      <c r="D33" s="21">
        <v>43244</v>
      </c>
      <c r="E33" s="22" t="s">
        <v>263</v>
      </c>
      <c r="F33" s="22" t="s">
        <v>264</v>
      </c>
      <c r="G33" s="19" t="s">
        <v>38</v>
      </c>
      <c r="H33" s="19" t="s">
        <v>39</v>
      </c>
      <c r="I33" s="19">
        <v>78210</v>
      </c>
      <c r="J33" s="19">
        <v>9</v>
      </c>
      <c r="K33" s="19" t="s">
        <v>265</v>
      </c>
      <c r="L33" s="33">
        <v>228</v>
      </c>
      <c r="M33" s="19" t="s">
        <v>0</v>
      </c>
      <c r="N33" s="23">
        <v>1177934</v>
      </c>
      <c r="O33" s="30">
        <v>0</v>
      </c>
      <c r="P33" s="22" t="s">
        <v>266</v>
      </c>
      <c r="Q33" s="22" t="s">
        <v>259</v>
      </c>
      <c r="R33" s="19" t="s">
        <v>260</v>
      </c>
      <c r="S33" s="21">
        <v>42747</v>
      </c>
      <c r="T33" s="21" t="s">
        <v>215</v>
      </c>
      <c r="U33" s="35">
        <v>22000000</v>
      </c>
      <c r="V33" s="19" t="s">
        <v>130</v>
      </c>
      <c r="W33" s="22" t="s">
        <v>267</v>
      </c>
      <c r="X33" s="22" t="s">
        <v>208</v>
      </c>
      <c r="Y33" s="22" t="s">
        <v>209</v>
      </c>
      <c r="Z33" s="34" t="s">
        <v>268</v>
      </c>
    </row>
    <row r="34" spans="1:24" s="32" customFormat="1" ht="25.5" customHeight="1">
      <c r="A34" s="43"/>
      <c r="B34" s="43"/>
      <c r="C34" s="43"/>
      <c r="D34" s="44"/>
      <c r="E34" s="45"/>
      <c r="F34" s="45"/>
      <c r="G34" s="43"/>
      <c r="H34" s="43"/>
      <c r="I34" s="43"/>
      <c r="J34" s="43"/>
      <c r="K34" s="46" t="s">
        <v>22</v>
      </c>
      <c r="L34" s="47">
        <f>SUM(L31:L33)</f>
        <v>714</v>
      </c>
      <c r="M34" s="109" t="s">
        <v>36</v>
      </c>
      <c r="N34" s="49">
        <f>SUM(N31:N33)</f>
        <v>3679010</v>
      </c>
      <c r="O34" s="49">
        <f>SUM(O31:O33)</f>
        <v>0</v>
      </c>
      <c r="P34" s="49">
        <f>SUM(P23:P29)</f>
        <v>0</v>
      </c>
      <c r="Q34" s="44"/>
      <c r="R34" s="44"/>
      <c r="S34" s="49"/>
      <c r="T34" s="43"/>
      <c r="U34" s="45"/>
      <c r="V34" s="43"/>
      <c r="W34" s="43"/>
      <c r="X34" s="45"/>
    </row>
    <row r="35" spans="1:20" s="1" customFormat="1" ht="8.25" customHeight="1">
      <c r="A35" s="91"/>
      <c r="B35" s="91"/>
      <c r="C35" s="91"/>
      <c r="D35" s="91"/>
      <c r="G35" s="91"/>
      <c r="H35" s="91"/>
      <c r="I35" s="91"/>
      <c r="J35" s="91"/>
      <c r="K35" s="91"/>
      <c r="L35" s="91"/>
      <c r="M35" s="91"/>
      <c r="Q35" s="17"/>
      <c r="R35" s="17"/>
      <c r="T35" s="91"/>
    </row>
    <row r="36" spans="1:26" s="32" customFormat="1" ht="24" customHeight="1">
      <c r="A36" s="19">
        <v>18409</v>
      </c>
      <c r="B36" s="19"/>
      <c r="C36" s="19" t="s">
        <v>24</v>
      </c>
      <c r="D36" s="21">
        <v>43244</v>
      </c>
      <c r="E36" s="22" t="s">
        <v>108</v>
      </c>
      <c r="F36" s="22" t="s">
        <v>109</v>
      </c>
      <c r="G36" s="19" t="s">
        <v>68</v>
      </c>
      <c r="H36" s="19" t="s">
        <v>68</v>
      </c>
      <c r="I36" s="19">
        <v>79915</v>
      </c>
      <c r="J36" s="19">
        <v>13</v>
      </c>
      <c r="K36" s="19" t="s">
        <v>46</v>
      </c>
      <c r="L36" s="19">
        <v>144</v>
      </c>
      <c r="M36" s="19" t="s">
        <v>0</v>
      </c>
      <c r="N36" s="23">
        <v>1117767</v>
      </c>
      <c r="O36" s="30">
        <v>0</v>
      </c>
      <c r="P36" s="22" t="s">
        <v>69</v>
      </c>
      <c r="Q36" s="22" t="s">
        <v>70</v>
      </c>
      <c r="R36" s="22" t="s">
        <v>71</v>
      </c>
      <c r="S36" s="21">
        <v>43125</v>
      </c>
      <c r="T36" s="21">
        <v>43275</v>
      </c>
      <c r="U36" s="35">
        <v>16000000</v>
      </c>
      <c r="V36" s="19">
        <v>3</v>
      </c>
      <c r="W36" s="22" t="s">
        <v>112</v>
      </c>
      <c r="X36" s="22" t="s">
        <v>72</v>
      </c>
      <c r="Y36" s="22" t="s">
        <v>73</v>
      </c>
      <c r="Z36" s="34" t="s">
        <v>74</v>
      </c>
    </row>
    <row r="37" spans="1:26" s="32" customFormat="1" ht="24" customHeight="1">
      <c r="A37" s="19">
        <v>18410</v>
      </c>
      <c r="B37" s="19"/>
      <c r="C37" s="19" t="s">
        <v>24</v>
      </c>
      <c r="D37" s="21">
        <v>43244</v>
      </c>
      <c r="E37" s="22" t="s">
        <v>110</v>
      </c>
      <c r="F37" s="22" t="s">
        <v>111</v>
      </c>
      <c r="G37" s="19" t="s">
        <v>68</v>
      </c>
      <c r="H37" s="19" t="s">
        <v>68</v>
      </c>
      <c r="I37" s="19">
        <v>79901</v>
      </c>
      <c r="J37" s="19">
        <v>13</v>
      </c>
      <c r="K37" s="19" t="s">
        <v>46</v>
      </c>
      <c r="L37" s="19">
        <v>130</v>
      </c>
      <c r="M37" s="19" t="s">
        <v>0</v>
      </c>
      <c r="N37" s="23">
        <v>1144281</v>
      </c>
      <c r="O37" s="30">
        <v>0</v>
      </c>
      <c r="P37" s="22" t="s">
        <v>69</v>
      </c>
      <c r="Q37" s="22" t="s">
        <v>70</v>
      </c>
      <c r="R37" s="22" t="s">
        <v>71</v>
      </c>
      <c r="S37" s="21">
        <v>43125</v>
      </c>
      <c r="T37" s="21">
        <v>43275</v>
      </c>
      <c r="U37" s="35">
        <v>17000000</v>
      </c>
      <c r="V37" s="19">
        <v>3</v>
      </c>
      <c r="W37" s="22" t="s">
        <v>112</v>
      </c>
      <c r="X37" s="22" t="s">
        <v>72</v>
      </c>
      <c r="Y37" s="22" t="s">
        <v>73</v>
      </c>
      <c r="Z37" s="34" t="s">
        <v>74</v>
      </c>
    </row>
    <row r="38" spans="1:26" s="32" customFormat="1" ht="24">
      <c r="A38" s="19">
        <v>18411</v>
      </c>
      <c r="B38" s="19"/>
      <c r="C38" s="19" t="s">
        <v>24</v>
      </c>
      <c r="D38" s="21">
        <v>43244</v>
      </c>
      <c r="E38" s="22" t="s">
        <v>113</v>
      </c>
      <c r="F38" s="22" t="s">
        <v>114</v>
      </c>
      <c r="G38" s="19" t="s">
        <v>68</v>
      </c>
      <c r="H38" s="19" t="s">
        <v>68</v>
      </c>
      <c r="I38" s="19">
        <v>79907</v>
      </c>
      <c r="J38" s="19">
        <v>13</v>
      </c>
      <c r="K38" s="19" t="s">
        <v>46</v>
      </c>
      <c r="L38" s="19">
        <v>152</v>
      </c>
      <c r="M38" s="19" t="s">
        <v>0</v>
      </c>
      <c r="N38" s="23">
        <v>957882</v>
      </c>
      <c r="O38" s="30">
        <v>0</v>
      </c>
      <c r="P38" s="22" t="s">
        <v>69</v>
      </c>
      <c r="Q38" s="22" t="s">
        <v>70</v>
      </c>
      <c r="R38" s="22" t="s">
        <v>71</v>
      </c>
      <c r="S38" s="21">
        <v>43125</v>
      </c>
      <c r="T38" s="21">
        <v>43275</v>
      </c>
      <c r="U38" s="35">
        <v>18000000</v>
      </c>
      <c r="V38" s="19">
        <v>3</v>
      </c>
      <c r="W38" s="22" t="s">
        <v>112</v>
      </c>
      <c r="X38" s="22" t="s">
        <v>72</v>
      </c>
      <c r="Y38" s="22" t="s">
        <v>73</v>
      </c>
      <c r="Z38" s="34" t="s">
        <v>74</v>
      </c>
    </row>
    <row r="39" spans="1:24" s="32" customFormat="1" ht="25.5" customHeight="1">
      <c r="A39" s="20"/>
      <c r="B39" s="20"/>
      <c r="C39" s="20"/>
      <c r="D39" s="24"/>
      <c r="E39" s="25"/>
      <c r="F39" s="25"/>
      <c r="G39" s="20"/>
      <c r="H39" s="20"/>
      <c r="I39" s="20"/>
      <c r="J39" s="20"/>
      <c r="K39" s="26" t="s">
        <v>22</v>
      </c>
      <c r="L39" s="29">
        <f>SUM(L36:L38)</f>
        <v>426</v>
      </c>
      <c r="M39" s="26" t="s">
        <v>36</v>
      </c>
      <c r="N39" s="27">
        <f>SUM(N36:N38)</f>
        <v>3219930</v>
      </c>
      <c r="O39" s="27">
        <f>SUM(O36:O38)</f>
        <v>0</v>
      </c>
      <c r="P39" s="25"/>
      <c r="Q39" s="25"/>
      <c r="R39" s="25"/>
      <c r="S39" s="24"/>
      <c r="T39" s="24"/>
      <c r="U39" s="36" t="s">
        <v>52</v>
      </c>
      <c r="V39" s="20"/>
      <c r="W39" s="25"/>
      <c r="X39" s="25"/>
    </row>
    <row r="40" spans="1:25" s="3" customFormat="1" ht="9" customHeight="1">
      <c r="A40" s="20"/>
      <c r="B40" s="20"/>
      <c r="C40" s="20"/>
      <c r="D40" s="24"/>
      <c r="E40" s="25"/>
      <c r="F40" s="25"/>
      <c r="G40" s="20"/>
      <c r="H40" s="20"/>
      <c r="I40" s="20"/>
      <c r="J40" s="20"/>
      <c r="K40" s="20"/>
      <c r="L40" s="31"/>
      <c r="M40" s="20"/>
      <c r="N40" s="28"/>
      <c r="O40" s="42"/>
      <c r="P40" s="25"/>
      <c r="Q40" s="25"/>
      <c r="R40" s="25"/>
      <c r="S40" s="24"/>
      <c r="T40" s="24"/>
      <c r="U40" s="36"/>
      <c r="V40" s="20"/>
      <c r="W40" s="25"/>
      <c r="X40" s="25"/>
      <c r="Y40" s="25"/>
    </row>
    <row r="41" spans="1:26" ht="15">
      <c r="A41" s="4"/>
      <c r="B41" s="4"/>
      <c r="C41" s="4"/>
      <c r="D41" s="4"/>
      <c r="E41" s="1"/>
      <c r="F41" s="1"/>
      <c r="G41" s="4"/>
      <c r="H41" s="4"/>
      <c r="I41" s="4"/>
      <c r="J41" s="1"/>
      <c r="K41" s="12" t="s">
        <v>22</v>
      </c>
      <c r="L41" s="13">
        <f>SUM(L22+L15+L39+L29+L34)</f>
        <v>3298</v>
      </c>
      <c r="M41" s="14" t="s">
        <v>36</v>
      </c>
      <c r="N41" s="13">
        <f>SUM(N22+N15+N39+N29+N34)</f>
        <v>20065824</v>
      </c>
      <c r="O41" s="27">
        <f>SUM(O22+O15+O39+O29+O34)</f>
        <v>2390933</v>
      </c>
      <c r="P41" s="1"/>
      <c r="Q41" s="1"/>
      <c r="R41" s="1"/>
      <c r="S41" s="115" t="s">
        <v>37</v>
      </c>
      <c r="T41" s="115"/>
      <c r="U41" s="37">
        <f>SUM(U9:U40)</f>
        <v>330090308</v>
      </c>
      <c r="V41" s="4"/>
      <c r="W41" s="1"/>
      <c r="X41" s="1"/>
      <c r="Y41" s="1"/>
      <c r="Z41" s="1"/>
    </row>
    <row r="42" spans="1:7" ht="15">
      <c r="A42" s="116" t="s">
        <v>245</v>
      </c>
      <c r="B42" s="116"/>
      <c r="C42" s="116"/>
      <c r="D42" s="116"/>
      <c r="E42" s="116"/>
      <c r="F42" s="116"/>
      <c r="G42" s="116"/>
    </row>
    <row r="43" spans="1:7" ht="15">
      <c r="A43" s="116" t="s">
        <v>246</v>
      </c>
      <c r="B43" s="116"/>
      <c r="C43" s="116"/>
      <c r="D43" s="116"/>
      <c r="E43" s="116"/>
      <c r="F43" s="116"/>
      <c r="G43" s="116"/>
    </row>
  </sheetData>
  <sheetProtection/>
  <mergeCells count="6">
    <mergeCell ref="A2:D2"/>
    <mergeCell ref="A6:E6"/>
    <mergeCell ref="S41:T41"/>
    <mergeCell ref="A43:G43"/>
    <mergeCell ref="A7:E7"/>
    <mergeCell ref="A42:G42"/>
  </mergeCells>
  <hyperlinks>
    <hyperlink ref="Z36" r:id="rId1" display="tdeloye@hacep.org"/>
    <hyperlink ref="Z26" r:id="rId2" display="jhartz@ldgdevelopment.com"/>
    <hyperlink ref="Z27" r:id="rId3" display="ina.spokas@cgdeveopment.com"/>
    <hyperlink ref="Z12" r:id="rId4" display="jhartz@ldgdevelopment.com"/>
  </hyperlinks>
  <printOptions/>
  <pageMargins left="0.7" right="0.7" top="0.75" bottom="0.75" header="0.3" footer="0.3"/>
  <pageSetup horizontalDpi="600" verticalDpi="600" orientation="landscape" paperSize="5" scale="65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="90" zoomScaleNormal="90" workbookViewId="0" topLeftCell="A1">
      <pane ySplit="8" topLeftCell="A9" activePane="bottomLeft" state="frozen"/>
      <selection pane="topLeft" activeCell="A1" sqref="A1"/>
      <selection pane="bottomLeft" activeCell="A7" sqref="A7:E7"/>
    </sheetView>
  </sheetViews>
  <sheetFormatPr defaultColWidth="9.140625" defaultRowHeight="15"/>
  <cols>
    <col min="1" max="1" width="9.421875" style="4" customWidth="1"/>
    <col min="2" max="2" width="10.421875" style="4" customWidth="1"/>
    <col min="3" max="3" width="13.28125" style="4" customWidth="1"/>
    <col min="4" max="4" width="11.421875" style="4" customWidth="1"/>
    <col min="5" max="6" width="19.7109375" style="1" customWidth="1"/>
    <col min="7" max="7" width="13.00390625" style="4" customWidth="1"/>
    <col min="8" max="8" width="12.28125" style="4" customWidth="1"/>
    <col min="9" max="9" width="7.00390625" style="4" bestFit="1" customWidth="1"/>
    <col min="10" max="10" width="8.7109375" style="4" customWidth="1"/>
    <col min="11" max="11" width="14.57421875" style="4" customWidth="1"/>
    <col min="12" max="12" width="7.28125" style="4" bestFit="1" customWidth="1"/>
    <col min="13" max="13" width="18.140625" style="4" customWidth="1"/>
    <col min="14" max="14" width="17.28125" style="1" bestFit="1" customWidth="1"/>
    <col min="15" max="15" width="17.00390625" style="1" customWidth="1"/>
    <col min="16" max="16" width="16.57421875" style="1" customWidth="1"/>
    <col min="17" max="17" width="13.57421875" style="17" customWidth="1"/>
    <col min="18" max="18" width="12.140625" style="17" customWidth="1"/>
    <col min="19" max="19" width="14.8515625" style="1" customWidth="1"/>
    <col min="20" max="20" width="13.28125" style="4" customWidth="1"/>
    <col min="21" max="21" width="18.7109375" style="1" customWidth="1"/>
    <col min="22" max="22" width="15.28125" style="1" customWidth="1"/>
    <col min="23" max="23" width="16.7109375" style="1" customWidth="1"/>
    <col min="24" max="24" width="28.57421875" style="1" customWidth="1"/>
    <col min="25" max="16384" width="9.140625" style="1" customWidth="1"/>
  </cols>
  <sheetData>
    <row r="1" spans="1:22" ht="15">
      <c r="A1" s="5"/>
      <c r="B1" s="5"/>
      <c r="C1" s="5"/>
      <c r="D1" s="5"/>
      <c r="E1" s="5"/>
      <c r="G1" s="5"/>
      <c r="H1" s="5"/>
      <c r="I1" s="5"/>
      <c r="J1" s="5"/>
      <c r="K1" s="5"/>
      <c r="L1" s="5"/>
      <c r="M1" s="5"/>
      <c r="P1" s="5"/>
      <c r="Q1" s="16"/>
      <c r="R1" s="16"/>
      <c r="S1" s="5"/>
      <c r="T1" s="5"/>
      <c r="V1" s="5"/>
    </row>
    <row r="2" spans="1:22" ht="18" customHeight="1">
      <c r="A2" s="113"/>
      <c r="B2" s="113"/>
      <c r="C2" s="113"/>
      <c r="D2" s="113"/>
      <c r="E2" s="8" t="s">
        <v>29</v>
      </c>
      <c r="F2" s="9"/>
      <c r="G2" s="9"/>
      <c r="H2" s="9"/>
      <c r="I2" s="9"/>
      <c r="J2" s="9"/>
      <c r="K2" s="10"/>
      <c r="L2" s="5"/>
      <c r="M2" s="5"/>
      <c r="R2" s="5"/>
      <c r="T2" s="5"/>
      <c r="V2" s="5"/>
    </row>
    <row r="3" spans="1:22" ht="18" customHeight="1">
      <c r="A3" s="6"/>
      <c r="B3" s="6"/>
      <c r="C3" s="6"/>
      <c r="D3" s="6"/>
      <c r="E3" s="8" t="s">
        <v>30</v>
      </c>
      <c r="F3" s="9"/>
      <c r="G3" s="9"/>
      <c r="H3" s="9"/>
      <c r="I3" s="9"/>
      <c r="J3" s="9"/>
      <c r="K3" s="10"/>
      <c r="L3" s="5"/>
      <c r="M3" s="5"/>
      <c r="R3" s="5"/>
      <c r="T3" s="5"/>
      <c r="V3" s="5"/>
    </row>
    <row r="4" spans="1:22" ht="18" customHeight="1">
      <c r="A4" s="6"/>
      <c r="B4" s="6"/>
      <c r="C4" s="6"/>
      <c r="D4" s="6"/>
      <c r="E4" s="8" t="s">
        <v>129</v>
      </c>
      <c r="F4" s="9"/>
      <c r="G4" s="9"/>
      <c r="H4" s="9"/>
      <c r="I4" s="9"/>
      <c r="J4" s="9"/>
      <c r="K4" s="10"/>
      <c r="L4" s="5"/>
      <c r="M4" s="5"/>
      <c r="R4" s="5"/>
      <c r="T4" s="5"/>
      <c r="V4" s="5"/>
    </row>
    <row r="5" spans="1:22" ht="18">
      <c r="A5" s="6"/>
      <c r="B5" s="6"/>
      <c r="C5" s="6"/>
      <c r="D5" s="6"/>
      <c r="F5" s="7"/>
      <c r="G5" s="5"/>
      <c r="H5" s="5"/>
      <c r="I5" s="5"/>
      <c r="K5" s="5"/>
      <c r="L5" s="5"/>
      <c r="M5" s="5"/>
      <c r="R5" s="5"/>
      <c r="T5" s="5"/>
      <c r="V5" s="5"/>
    </row>
    <row r="6" spans="1:22" ht="22.5" customHeight="1">
      <c r="A6" s="114"/>
      <c r="B6" s="114"/>
      <c r="C6" s="114"/>
      <c r="D6" s="114"/>
      <c r="E6" s="114"/>
      <c r="F6" s="7"/>
      <c r="G6" s="5"/>
      <c r="H6" s="5"/>
      <c r="I6" s="5"/>
      <c r="K6" s="5"/>
      <c r="L6" s="5"/>
      <c r="M6" s="5"/>
      <c r="R6" s="5"/>
      <c r="T6" s="5"/>
      <c r="V6" s="5"/>
    </row>
    <row r="7" spans="1:22" s="39" customFormat="1" ht="26.25" customHeight="1">
      <c r="A7" s="117" t="s">
        <v>141</v>
      </c>
      <c r="B7" s="117"/>
      <c r="C7" s="117"/>
      <c r="D7" s="117"/>
      <c r="E7" s="117"/>
      <c r="G7" s="40"/>
      <c r="H7" s="40"/>
      <c r="I7" s="40"/>
      <c r="J7" s="40"/>
      <c r="K7" s="40"/>
      <c r="L7" s="40"/>
      <c r="M7" s="40"/>
      <c r="P7" s="40"/>
      <c r="Q7" s="41"/>
      <c r="R7" s="41"/>
      <c r="S7" s="40"/>
      <c r="T7" s="40"/>
      <c r="V7" s="40"/>
    </row>
    <row r="8" spans="1:24" s="2" customFormat="1" ht="66.75" customHeight="1">
      <c r="A8" s="54" t="s">
        <v>35</v>
      </c>
      <c r="B8" s="54" t="s">
        <v>1</v>
      </c>
      <c r="C8" s="55" t="s">
        <v>23</v>
      </c>
      <c r="D8" s="54" t="s">
        <v>34</v>
      </c>
      <c r="E8" s="55" t="s">
        <v>16</v>
      </c>
      <c r="F8" s="55" t="s">
        <v>17</v>
      </c>
      <c r="G8" s="55" t="s">
        <v>2</v>
      </c>
      <c r="H8" s="55" t="s">
        <v>3</v>
      </c>
      <c r="I8" s="55" t="s">
        <v>25</v>
      </c>
      <c r="J8" s="55" t="s">
        <v>4</v>
      </c>
      <c r="K8" s="55" t="s">
        <v>5</v>
      </c>
      <c r="L8" s="55" t="s">
        <v>6</v>
      </c>
      <c r="M8" s="55" t="s">
        <v>14</v>
      </c>
      <c r="N8" s="55" t="s">
        <v>18</v>
      </c>
      <c r="O8" s="55" t="s">
        <v>19</v>
      </c>
      <c r="P8" s="55" t="s">
        <v>33</v>
      </c>
      <c r="Q8" s="56" t="s">
        <v>27</v>
      </c>
      <c r="R8" s="56" t="s">
        <v>32</v>
      </c>
      <c r="S8" s="55" t="s">
        <v>15</v>
      </c>
      <c r="T8" s="55" t="s">
        <v>28</v>
      </c>
      <c r="U8" s="55" t="s">
        <v>7</v>
      </c>
      <c r="V8" s="55" t="s">
        <v>8</v>
      </c>
      <c r="W8" s="55" t="s">
        <v>9</v>
      </c>
      <c r="X8" s="55" t="s">
        <v>10</v>
      </c>
    </row>
    <row r="9" spans="1:26" s="32" customFormat="1" ht="9" customHeight="1">
      <c r="A9" s="20"/>
      <c r="B9" s="20"/>
      <c r="C9" s="20"/>
      <c r="D9" s="24"/>
      <c r="E9" s="25"/>
      <c r="F9" s="25"/>
      <c r="G9" s="20"/>
      <c r="H9" s="20"/>
      <c r="I9" s="20"/>
      <c r="J9" s="20"/>
      <c r="K9" s="26"/>
      <c r="L9" s="29"/>
      <c r="M9" s="26"/>
      <c r="N9" s="27"/>
      <c r="O9" s="15"/>
      <c r="P9" s="25"/>
      <c r="Q9" s="25"/>
      <c r="R9" s="25"/>
      <c r="S9" s="24"/>
      <c r="T9" s="24"/>
      <c r="U9" s="36"/>
      <c r="V9" s="20"/>
      <c r="W9" s="25"/>
      <c r="X9" s="25"/>
      <c r="Y9" s="25"/>
      <c r="Z9" s="25"/>
    </row>
    <row r="10" spans="1:24" s="98" customFormat="1" ht="24" customHeight="1">
      <c r="A10" s="93">
        <v>18607</v>
      </c>
      <c r="B10" s="93">
        <v>17610</v>
      </c>
      <c r="C10" s="84" t="s">
        <v>24</v>
      </c>
      <c r="D10" s="94">
        <v>43279</v>
      </c>
      <c r="E10" s="95" t="s">
        <v>152</v>
      </c>
      <c r="F10" s="95" t="s">
        <v>153</v>
      </c>
      <c r="G10" s="84" t="s">
        <v>154</v>
      </c>
      <c r="H10" s="84" t="s">
        <v>155</v>
      </c>
      <c r="I10" s="84">
        <v>76354</v>
      </c>
      <c r="J10" s="84">
        <v>2</v>
      </c>
      <c r="K10" s="84" t="s">
        <v>46</v>
      </c>
      <c r="L10" s="84">
        <v>40</v>
      </c>
      <c r="M10" s="84" t="s">
        <v>0</v>
      </c>
      <c r="N10" s="96">
        <v>100341</v>
      </c>
      <c r="O10" s="96">
        <v>0</v>
      </c>
      <c r="P10" s="96">
        <v>0</v>
      </c>
      <c r="Q10" s="97" t="s">
        <v>156</v>
      </c>
      <c r="R10" s="97" t="s">
        <v>48</v>
      </c>
      <c r="S10" s="84" t="s">
        <v>48</v>
      </c>
      <c r="T10" s="84" t="s">
        <v>48</v>
      </c>
      <c r="U10" s="84" t="s">
        <v>157</v>
      </c>
      <c r="V10" s="84" t="s">
        <v>158</v>
      </c>
      <c r="W10" s="84" t="s">
        <v>159</v>
      </c>
      <c r="X10" s="92" t="s">
        <v>160</v>
      </c>
    </row>
    <row r="11" spans="1:24" s="59" customFormat="1" ht="25.5" customHeight="1">
      <c r="A11" s="67"/>
      <c r="B11" s="67"/>
      <c r="C11" s="67"/>
      <c r="D11" s="68"/>
      <c r="E11" s="69"/>
      <c r="F11" s="69"/>
      <c r="G11" s="67"/>
      <c r="H11" s="67"/>
      <c r="I11" s="67"/>
      <c r="J11" s="67"/>
      <c r="K11" s="70" t="s">
        <v>22</v>
      </c>
      <c r="L11" s="71">
        <f>SUM(L6:L10)</f>
        <v>40</v>
      </c>
      <c r="M11" s="72" t="s">
        <v>47</v>
      </c>
      <c r="N11" s="73">
        <f>SUM(N6:N10)</f>
        <v>100341</v>
      </c>
      <c r="O11" s="73">
        <f>SUM(O6:O10)</f>
        <v>0</v>
      </c>
      <c r="P11" s="73">
        <f>SUM(P6:P10)</f>
        <v>0</v>
      </c>
      <c r="Q11" s="68"/>
      <c r="R11" s="68"/>
      <c r="S11" s="73"/>
      <c r="T11" s="67"/>
      <c r="U11" s="69"/>
      <c r="V11" s="67"/>
      <c r="W11" s="67"/>
      <c r="X11" s="69"/>
    </row>
    <row r="12" spans="1:24" s="59" customFormat="1" ht="9.75" customHeight="1">
      <c r="A12" s="67"/>
      <c r="B12" s="67"/>
      <c r="C12" s="67"/>
      <c r="D12" s="68"/>
      <c r="E12" s="69"/>
      <c r="F12" s="69"/>
      <c r="G12" s="67"/>
      <c r="H12" s="67"/>
      <c r="I12" s="67"/>
      <c r="J12" s="67"/>
      <c r="K12" s="70"/>
      <c r="L12" s="71"/>
      <c r="M12" s="72"/>
      <c r="N12" s="73"/>
      <c r="O12" s="73"/>
      <c r="P12" s="73"/>
      <c r="Q12" s="68"/>
      <c r="R12" s="68"/>
      <c r="S12" s="73"/>
      <c r="T12" s="67"/>
      <c r="U12" s="69"/>
      <c r="V12" s="67"/>
      <c r="W12" s="67"/>
      <c r="X12" s="69"/>
    </row>
    <row r="13" spans="1:24" s="90" customFormat="1" ht="24">
      <c r="A13" s="84">
        <v>18614</v>
      </c>
      <c r="B13" s="84">
        <v>17602</v>
      </c>
      <c r="C13" s="84" t="s">
        <v>49</v>
      </c>
      <c r="D13" s="85">
        <v>43181</v>
      </c>
      <c r="E13" s="86" t="s">
        <v>133</v>
      </c>
      <c r="F13" s="86" t="s">
        <v>134</v>
      </c>
      <c r="G13" s="84" t="s">
        <v>135</v>
      </c>
      <c r="H13" s="84" t="s">
        <v>136</v>
      </c>
      <c r="I13" s="84">
        <v>75180</v>
      </c>
      <c r="J13" s="84">
        <v>3</v>
      </c>
      <c r="K13" s="84" t="s">
        <v>26</v>
      </c>
      <c r="L13" s="84">
        <v>221</v>
      </c>
      <c r="M13" s="84" t="s">
        <v>0</v>
      </c>
      <c r="N13" s="87">
        <v>1314707</v>
      </c>
      <c r="O13" s="87">
        <v>1314707</v>
      </c>
      <c r="P13" s="87">
        <v>20000000</v>
      </c>
      <c r="Q13" s="88">
        <v>43117</v>
      </c>
      <c r="R13" s="88">
        <v>43267</v>
      </c>
      <c r="S13" s="89">
        <v>20000000</v>
      </c>
      <c r="T13" s="84">
        <v>3</v>
      </c>
      <c r="U13" s="86" t="s">
        <v>137</v>
      </c>
      <c r="V13" s="84" t="s">
        <v>138</v>
      </c>
      <c r="W13" s="84" t="s">
        <v>139</v>
      </c>
      <c r="X13" s="34" t="s">
        <v>140</v>
      </c>
    </row>
    <row r="14" spans="1:24" s="90" customFormat="1" ht="24">
      <c r="A14" s="84">
        <v>18600</v>
      </c>
      <c r="B14" s="84">
        <v>17426</v>
      </c>
      <c r="C14" s="84" t="s">
        <v>24</v>
      </c>
      <c r="D14" s="85">
        <v>43279</v>
      </c>
      <c r="E14" s="86" t="s">
        <v>278</v>
      </c>
      <c r="F14" s="86" t="s">
        <v>279</v>
      </c>
      <c r="G14" s="84" t="s">
        <v>135</v>
      </c>
      <c r="H14" s="84" t="s">
        <v>136</v>
      </c>
      <c r="I14" s="84">
        <v>75181</v>
      </c>
      <c r="J14" s="84">
        <v>3</v>
      </c>
      <c r="K14" s="84" t="s">
        <v>26</v>
      </c>
      <c r="L14" s="84">
        <v>220</v>
      </c>
      <c r="M14" s="84" t="s">
        <v>0</v>
      </c>
      <c r="N14" s="87">
        <v>1340973</v>
      </c>
      <c r="O14" s="87">
        <v>0</v>
      </c>
      <c r="P14" s="87">
        <v>0</v>
      </c>
      <c r="Q14" s="88" t="s">
        <v>48</v>
      </c>
      <c r="R14" s="88" t="s">
        <v>48</v>
      </c>
      <c r="S14" s="89" t="s">
        <v>48</v>
      </c>
      <c r="T14" s="84" t="s">
        <v>48</v>
      </c>
      <c r="U14" s="86" t="s">
        <v>280</v>
      </c>
      <c r="V14" s="84" t="s">
        <v>138</v>
      </c>
      <c r="W14" s="84" t="s">
        <v>139</v>
      </c>
      <c r="X14" s="34" t="s">
        <v>140</v>
      </c>
    </row>
    <row r="15" spans="1:24" s="59" customFormat="1" ht="25.5" customHeight="1">
      <c r="A15" s="67"/>
      <c r="B15" s="67"/>
      <c r="C15" s="67"/>
      <c r="D15" s="68"/>
      <c r="E15" s="69"/>
      <c r="F15" s="69"/>
      <c r="G15" s="67"/>
      <c r="H15" s="67"/>
      <c r="I15" s="67"/>
      <c r="J15" s="67"/>
      <c r="K15" s="70" t="s">
        <v>22</v>
      </c>
      <c r="L15" s="71">
        <f>SUM(L13:L14)</f>
        <v>441</v>
      </c>
      <c r="M15" s="72" t="s">
        <v>47</v>
      </c>
      <c r="N15" s="73">
        <f>SUM(N13:N14)</f>
        <v>2655680</v>
      </c>
      <c r="O15" s="73">
        <f>SUM(O13:O14)</f>
        <v>1314707</v>
      </c>
      <c r="P15" s="73">
        <f>SUM(P9:P13)</f>
        <v>20000000</v>
      </c>
      <c r="Q15" s="68"/>
      <c r="R15" s="68"/>
      <c r="S15" s="73"/>
      <c r="T15" s="67"/>
      <c r="U15" s="69"/>
      <c r="V15" s="67"/>
      <c r="W15" s="67"/>
      <c r="X15" s="69"/>
    </row>
    <row r="16" spans="1:24" s="59" customFormat="1" ht="9.75" customHeight="1">
      <c r="A16" s="67"/>
      <c r="B16" s="67"/>
      <c r="C16" s="67"/>
      <c r="D16" s="68"/>
      <c r="E16" s="69"/>
      <c r="F16" s="69"/>
      <c r="G16" s="67"/>
      <c r="H16" s="67"/>
      <c r="I16" s="67"/>
      <c r="J16" s="67"/>
      <c r="K16" s="70"/>
      <c r="L16" s="71"/>
      <c r="M16" s="72"/>
      <c r="N16" s="73"/>
      <c r="O16" s="73"/>
      <c r="P16" s="73"/>
      <c r="Q16" s="68"/>
      <c r="R16" s="68"/>
      <c r="S16" s="73"/>
      <c r="T16" s="67"/>
      <c r="U16" s="69"/>
      <c r="V16" s="67"/>
      <c r="W16" s="67"/>
      <c r="X16" s="69"/>
    </row>
    <row r="17" spans="1:24" s="90" customFormat="1" ht="24">
      <c r="A17" s="84">
        <v>18604</v>
      </c>
      <c r="B17" s="84">
        <v>17603</v>
      </c>
      <c r="C17" s="84" t="s">
        <v>24</v>
      </c>
      <c r="D17" s="85">
        <v>43244</v>
      </c>
      <c r="E17" s="86" t="s">
        <v>144</v>
      </c>
      <c r="F17" s="86" t="s">
        <v>145</v>
      </c>
      <c r="G17" s="84" t="s">
        <v>146</v>
      </c>
      <c r="H17" s="84" t="s">
        <v>147</v>
      </c>
      <c r="I17" s="84">
        <v>77532</v>
      </c>
      <c r="J17" s="84">
        <v>6</v>
      </c>
      <c r="K17" s="84" t="s">
        <v>46</v>
      </c>
      <c r="L17" s="84">
        <v>86</v>
      </c>
      <c r="M17" s="84" t="s">
        <v>0</v>
      </c>
      <c r="N17" s="87">
        <v>408430</v>
      </c>
      <c r="O17" s="87">
        <v>0</v>
      </c>
      <c r="P17" s="87">
        <v>0</v>
      </c>
      <c r="Q17" s="88">
        <v>43168</v>
      </c>
      <c r="R17" s="88">
        <v>43318</v>
      </c>
      <c r="S17" s="89">
        <v>8800000</v>
      </c>
      <c r="T17" s="84">
        <v>3</v>
      </c>
      <c r="U17" s="86" t="s">
        <v>148</v>
      </c>
      <c r="V17" s="84" t="s">
        <v>149</v>
      </c>
      <c r="W17" s="84" t="s">
        <v>150</v>
      </c>
      <c r="X17" s="92" t="s">
        <v>151</v>
      </c>
    </row>
    <row r="18" spans="1:24" s="90" customFormat="1" ht="24">
      <c r="A18" s="84">
        <v>18606</v>
      </c>
      <c r="B18" s="84">
        <v>17609</v>
      </c>
      <c r="C18" s="84" t="s">
        <v>24</v>
      </c>
      <c r="D18" s="85">
        <v>43279</v>
      </c>
      <c r="E18" s="86" t="s">
        <v>161</v>
      </c>
      <c r="F18" s="86" t="s">
        <v>162</v>
      </c>
      <c r="G18" s="84" t="s">
        <v>163</v>
      </c>
      <c r="H18" s="84" t="s">
        <v>147</v>
      </c>
      <c r="I18" s="84">
        <v>77521</v>
      </c>
      <c r="J18" s="84">
        <v>6</v>
      </c>
      <c r="K18" s="84" t="s">
        <v>46</v>
      </c>
      <c r="L18" s="84">
        <v>62</v>
      </c>
      <c r="M18" s="84" t="s">
        <v>0</v>
      </c>
      <c r="N18" s="87">
        <v>129008</v>
      </c>
      <c r="O18" s="87">
        <v>0</v>
      </c>
      <c r="P18" s="87">
        <v>0</v>
      </c>
      <c r="Q18" s="88" t="s">
        <v>48</v>
      </c>
      <c r="R18" s="88" t="s">
        <v>48</v>
      </c>
      <c r="S18" s="89" t="s">
        <v>48</v>
      </c>
      <c r="T18" s="84" t="s">
        <v>48</v>
      </c>
      <c r="U18" s="86" t="s">
        <v>164</v>
      </c>
      <c r="V18" s="84" t="s">
        <v>158</v>
      </c>
      <c r="W18" s="84" t="s">
        <v>159</v>
      </c>
      <c r="X18" s="92" t="s">
        <v>160</v>
      </c>
    </row>
    <row r="19" spans="1:24" s="90" customFormat="1" ht="24">
      <c r="A19" s="84">
        <v>18613</v>
      </c>
      <c r="B19" s="84">
        <v>17618</v>
      </c>
      <c r="C19" s="84" t="s">
        <v>24</v>
      </c>
      <c r="D19" s="85">
        <v>43279</v>
      </c>
      <c r="E19" s="86" t="s">
        <v>165</v>
      </c>
      <c r="F19" s="86" t="s">
        <v>166</v>
      </c>
      <c r="G19" s="84" t="s">
        <v>167</v>
      </c>
      <c r="H19" s="84" t="s">
        <v>168</v>
      </c>
      <c r="I19" s="84">
        <v>78102</v>
      </c>
      <c r="J19" s="84">
        <v>6</v>
      </c>
      <c r="K19" s="84" t="s">
        <v>46</v>
      </c>
      <c r="L19" s="84">
        <v>92</v>
      </c>
      <c r="M19" s="84" t="s">
        <v>0</v>
      </c>
      <c r="N19" s="87">
        <v>303144</v>
      </c>
      <c r="O19" s="87">
        <v>0</v>
      </c>
      <c r="P19" s="87">
        <v>0</v>
      </c>
      <c r="Q19" s="88" t="s">
        <v>48</v>
      </c>
      <c r="R19" s="88" t="s">
        <v>48</v>
      </c>
      <c r="S19" s="89" t="s">
        <v>48</v>
      </c>
      <c r="T19" s="84" t="s">
        <v>48</v>
      </c>
      <c r="U19" s="86" t="s">
        <v>169</v>
      </c>
      <c r="V19" s="84" t="s">
        <v>158</v>
      </c>
      <c r="W19" s="84" t="s">
        <v>159</v>
      </c>
      <c r="X19" s="92" t="s">
        <v>160</v>
      </c>
    </row>
    <row r="20" spans="1:24" s="59" customFormat="1" ht="25.5" customHeight="1">
      <c r="A20" s="67"/>
      <c r="B20" s="67"/>
      <c r="C20" s="67"/>
      <c r="D20" s="68"/>
      <c r="E20" s="69"/>
      <c r="F20" s="69"/>
      <c r="G20" s="67"/>
      <c r="H20" s="67"/>
      <c r="I20" s="67"/>
      <c r="J20" s="67"/>
      <c r="K20" s="70" t="s">
        <v>22</v>
      </c>
      <c r="L20" s="71">
        <f>SUM(L17:L19)</f>
        <v>240</v>
      </c>
      <c r="M20" s="72" t="s">
        <v>47</v>
      </c>
      <c r="N20" s="73">
        <f>SUM(N17:N19)</f>
        <v>840582</v>
      </c>
      <c r="O20" s="73">
        <f>SUM(O17:O19)</f>
        <v>0</v>
      </c>
      <c r="P20" s="73">
        <f>SUM(P17:P19)</f>
        <v>0</v>
      </c>
      <c r="Q20" s="68"/>
      <c r="R20" s="68"/>
      <c r="S20" s="73"/>
      <c r="T20" s="67"/>
      <c r="U20" s="69"/>
      <c r="V20" s="67"/>
      <c r="W20" s="67"/>
      <c r="X20" s="69"/>
    </row>
    <row r="21" spans="1:24" s="59" customFormat="1" ht="9.75" customHeight="1">
      <c r="A21" s="67"/>
      <c r="B21" s="67"/>
      <c r="C21" s="67"/>
      <c r="D21" s="68"/>
      <c r="E21" s="69"/>
      <c r="F21" s="69"/>
      <c r="G21" s="67"/>
      <c r="H21" s="67"/>
      <c r="I21" s="67"/>
      <c r="J21" s="67"/>
      <c r="K21" s="70"/>
      <c r="L21" s="71"/>
      <c r="M21" s="72"/>
      <c r="N21" s="73"/>
      <c r="O21" s="73"/>
      <c r="P21" s="73"/>
      <c r="Q21" s="68"/>
      <c r="R21" s="68"/>
      <c r="S21" s="73"/>
      <c r="T21" s="67"/>
      <c r="U21" s="69"/>
      <c r="V21" s="67"/>
      <c r="W21" s="67"/>
      <c r="X21" s="69"/>
    </row>
    <row r="22" spans="1:24" s="66" customFormat="1" ht="24">
      <c r="A22" s="60">
        <v>18601</v>
      </c>
      <c r="B22" s="60"/>
      <c r="C22" s="60" t="s">
        <v>24</v>
      </c>
      <c r="D22" s="61">
        <v>43244</v>
      </c>
      <c r="E22" s="62" t="s">
        <v>142</v>
      </c>
      <c r="F22" s="62" t="s">
        <v>115</v>
      </c>
      <c r="G22" s="60" t="s">
        <v>40</v>
      </c>
      <c r="H22" s="60" t="s">
        <v>41</v>
      </c>
      <c r="I22" s="60">
        <v>78741</v>
      </c>
      <c r="J22" s="60">
        <v>7</v>
      </c>
      <c r="K22" s="60" t="s">
        <v>46</v>
      </c>
      <c r="L22" s="60">
        <v>128</v>
      </c>
      <c r="M22" s="60" t="s">
        <v>0</v>
      </c>
      <c r="N22" s="63">
        <v>917364</v>
      </c>
      <c r="O22" s="63">
        <v>0</v>
      </c>
      <c r="P22" s="63">
        <v>0</v>
      </c>
      <c r="Q22" s="64">
        <v>43196</v>
      </c>
      <c r="R22" s="64">
        <v>43346</v>
      </c>
      <c r="S22" s="65">
        <v>20000000</v>
      </c>
      <c r="T22" s="60">
        <v>3</v>
      </c>
      <c r="U22" s="62" t="s">
        <v>116</v>
      </c>
      <c r="V22" s="60" t="s">
        <v>117</v>
      </c>
      <c r="W22" s="60" t="s">
        <v>118</v>
      </c>
      <c r="X22" s="58" t="s">
        <v>119</v>
      </c>
    </row>
    <row r="23" spans="1:24" s="66" customFormat="1" ht="24">
      <c r="A23" s="60">
        <v>18602</v>
      </c>
      <c r="B23" s="60"/>
      <c r="C23" s="60" t="s">
        <v>24</v>
      </c>
      <c r="D23" s="61">
        <v>43244</v>
      </c>
      <c r="E23" s="62" t="s">
        <v>143</v>
      </c>
      <c r="F23" s="62" t="s">
        <v>121</v>
      </c>
      <c r="G23" s="60" t="s">
        <v>40</v>
      </c>
      <c r="H23" s="60" t="s">
        <v>41</v>
      </c>
      <c r="I23" s="60">
        <v>78753</v>
      </c>
      <c r="J23" s="60">
        <v>7</v>
      </c>
      <c r="K23" s="60" t="s">
        <v>46</v>
      </c>
      <c r="L23" s="60">
        <v>176</v>
      </c>
      <c r="M23" s="60" t="s">
        <v>0</v>
      </c>
      <c r="N23" s="63">
        <v>893259</v>
      </c>
      <c r="O23" s="63">
        <v>0</v>
      </c>
      <c r="P23" s="63">
        <v>0</v>
      </c>
      <c r="Q23" s="64">
        <v>43196</v>
      </c>
      <c r="R23" s="64">
        <v>43346</v>
      </c>
      <c r="S23" s="65">
        <v>20000000</v>
      </c>
      <c r="T23" s="60">
        <v>3</v>
      </c>
      <c r="U23" s="62" t="s">
        <v>120</v>
      </c>
      <c r="V23" s="60" t="s">
        <v>117</v>
      </c>
      <c r="W23" s="60" t="s">
        <v>118</v>
      </c>
      <c r="X23" s="58" t="s">
        <v>119</v>
      </c>
    </row>
    <row r="24" spans="1:24" s="90" customFormat="1" ht="24">
      <c r="A24" s="84">
        <v>18605</v>
      </c>
      <c r="B24" s="84">
        <v>17608</v>
      </c>
      <c r="C24" s="84" t="s">
        <v>24</v>
      </c>
      <c r="D24" s="85">
        <v>43279</v>
      </c>
      <c r="E24" s="86" t="s">
        <v>170</v>
      </c>
      <c r="F24" s="86" t="s">
        <v>171</v>
      </c>
      <c r="G24" s="84" t="s">
        <v>172</v>
      </c>
      <c r="H24" s="84" t="s">
        <v>172</v>
      </c>
      <c r="I24" s="84">
        <v>78602</v>
      </c>
      <c r="J24" s="84">
        <v>7</v>
      </c>
      <c r="K24" s="84" t="s">
        <v>46</v>
      </c>
      <c r="L24" s="84">
        <v>48</v>
      </c>
      <c r="M24" s="84" t="s">
        <v>0</v>
      </c>
      <c r="N24" s="87">
        <v>131595</v>
      </c>
      <c r="O24" s="87">
        <v>0</v>
      </c>
      <c r="P24" s="87">
        <v>0</v>
      </c>
      <c r="Q24" s="88" t="s">
        <v>48</v>
      </c>
      <c r="R24" s="88" t="s">
        <v>48</v>
      </c>
      <c r="S24" s="89" t="s">
        <v>48</v>
      </c>
      <c r="T24" s="84" t="s">
        <v>48</v>
      </c>
      <c r="U24" s="86" t="s">
        <v>173</v>
      </c>
      <c r="V24" s="84" t="s">
        <v>158</v>
      </c>
      <c r="W24" s="84" t="s">
        <v>159</v>
      </c>
      <c r="X24" s="92" t="s">
        <v>160</v>
      </c>
    </row>
    <row r="25" spans="1:24" s="90" customFormat="1" ht="24">
      <c r="A25" s="84">
        <v>18608</v>
      </c>
      <c r="B25" s="84">
        <v>17613</v>
      </c>
      <c r="C25" s="84" t="s">
        <v>24</v>
      </c>
      <c r="D25" s="85">
        <v>43279</v>
      </c>
      <c r="E25" s="86" t="s">
        <v>174</v>
      </c>
      <c r="F25" s="86" t="s">
        <v>175</v>
      </c>
      <c r="G25" s="84" t="s">
        <v>176</v>
      </c>
      <c r="H25" s="84" t="s">
        <v>172</v>
      </c>
      <c r="I25" s="84">
        <v>78621</v>
      </c>
      <c r="J25" s="84">
        <v>7</v>
      </c>
      <c r="K25" s="84" t="s">
        <v>46</v>
      </c>
      <c r="L25" s="84">
        <v>28</v>
      </c>
      <c r="M25" s="84" t="s">
        <v>0</v>
      </c>
      <c r="N25" s="87">
        <v>67346</v>
      </c>
      <c r="O25" s="87">
        <v>0</v>
      </c>
      <c r="P25" s="87">
        <v>0</v>
      </c>
      <c r="Q25" s="88" t="s">
        <v>48</v>
      </c>
      <c r="R25" s="88" t="s">
        <v>48</v>
      </c>
      <c r="S25" s="89" t="s">
        <v>48</v>
      </c>
      <c r="T25" s="84" t="s">
        <v>48</v>
      </c>
      <c r="U25" s="86" t="s">
        <v>177</v>
      </c>
      <c r="V25" s="84" t="s">
        <v>158</v>
      </c>
      <c r="W25" s="84" t="s">
        <v>159</v>
      </c>
      <c r="X25" s="92" t="s">
        <v>160</v>
      </c>
    </row>
    <row r="26" spans="1:24" s="90" customFormat="1" ht="24">
      <c r="A26" s="84">
        <v>18615</v>
      </c>
      <c r="B26" s="84">
        <v>17625</v>
      </c>
      <c r="C26" s="84" t="s">
        <v>49</v>
      </c>
      <c r="D26" s="85">
        <v>43181</v>
      </c>
      <c r="E26" s="86" t="s">
        <v>178</v>
      </c>
      <c r="F26" s="86" t="s">
        <v>179</v>
      </c>
      <c r="G26" s="84" t="s">
        <v>172</v>
      </c>
      <c r="H26" s="84" t="s">
        <v>172</v>
      </c>
      <c r="I26" s="84">
        <v>78602</v>
      </c>
      <c r="J26" s="84">
        <v>7</v>
      </c>
      <c r="K26" s="84" t="s">
        <v>180</v>
      </c>
      <c r="L26" s="84">
        <v>140</v>
      </c>
      <c r="M26" s="84" t="s">
        <v>0</v>
      </c>
      <c r="N26" s="87">
        <v>845800</v>
      </c>
      <c r="O26" s="87">
        <v>650264</v>
      </c>
      <c r="P26" s="87">
        <v>13000000</v>
      </c>
      <c r="Q26" s="88">
        <v>43053</v>
      </c>
      <c r="R26" s="88">
        <v>43203</v>
      </c>
      <c r="S26" s="89">
        <v>13000000</v>
      </c>
      <c r="T26" s="84">
        <v>2</v>
      </c>
      <c r="U26" s="86" t="s">
        <v>181</v>
      </c>
      <c r="V26" s="84" t="s">
        <v>182</v>
      </c>
      <c r="W26" s="84" t="s">
        <v>183</v>
      </c>
      <c r="X26" s="34" t="s">
        <v>184</v>
      </c>
    </row>
    <row r="27" spans="1:24" s="59" customFormat="1" ht="25.5" customHeight="1">
      <c r="A27" s="67"/>
      <c r="B27" s="67"/>
      <c r="C27" s="67"/>
      <c r="D27" s="68"/>
      <c r="E27" s="69"/>
      <c r="F27" s="69"/>
      <c r="G27" s="67"/>
      <c r="H27" s="67"/>
      <c r="I27" s="67"/>
      <c r="J27" s="67"/>
      <c r="K27" s="70" t="s">
        <v>22</v>
      </c>
      <c r="L27" s="71">
        <f>SUM(L22:L26)</f>
        <v>520</v>
      </c>
      <c r="M27" s="72" t="s">
        <v>47</v>
      </c>
      <c r="N27" s="73">
        <f>SUM(N22:N26)</f>
        <v>2855364</v>
      </c>
      <c r="O27" s="73">
        <f>SUM(O22:O26)</f>
        <v>650264</v>
      </c>
      <c r="P27" s="73">
        <f>SUM(P22:P26)</f>
        <v>13000000</v>
      </c>
      <c r="Q27" s="68"/>
      <c r="R27" s="68"/>
      <c r="S27" s="73"/>
      <c r="T27" s="67"/>
      <c r="U27" s="69"/>
      <c r="V27" s="67"/>
      <c r="W27" s="67"/>
      <c r="X27" s="69"/>
    </row>
    <row r="28" spans="1:24" s="59" customFormat="1" ht="9.75" customHeight="1">
      <c r="A28" s="67"/>
      <c r="B28" s="67"/>
      <c r="C28" s="67"/>
      <c r="D28" s="68"/>
      <c r="E28" s="69"/>
      <c r="F28" s="69"/>
      <c r="G28" s="67"/>
      <c r="H28" s="67"/>
      <c r="I28" s="67"/>
      <c r="J28" s="67"/>
      <c r="K28" s="70"/>
      <c r="L28" s="71"/>
      <c r="M28" s="72"/>
      <c r="N28" s="73"/>
      <c r="O28" s="73"/>
      <c r="P28" s="73"/>
      <c r="Q28" s="68"/>
      <c r="R28" s="68"/>
      <c r="S28" s="73"/>
      <c r="T28" s="67"/>
      <c r="U28" s="69"/>
      <c r="V28" s="67"/>
      <c r="W28" s="67"/>
      <c r="X28" s="69"/>
    </row>
    <row r="29" spans="1:24" s="90" customFormat="1" ht="24">
      <c r="A29" s="84">
        <v>18609</v>
      </c>
      <c r="B29" s="84">
        <v>17614</v>
      </c>
      <c r="C29" s="84" t="s">
        <v>24</v>
      </c>
      <c r="D29" s="85">
        <v>43279</v>
      </c>
      <c r="E29" s="86" t="s">
        <v>185</v>
      </c>
      <c r="F29" s="86" t="s">
        <v>186</v>
      </c>
      <c r="G29" s="84" t="s">
        <v>187</v>
      </c>
      <c r="H29" s="84" t="s">
        <v>188</v>
      </c>
      <c r="I29" s="84">
        <v>76525</v>
      </c>
      <c r="J29" s="84">
        <v>8</v>
      </c>
      <c r="K29" s="84" t="s">
        <v>46</v>
      </c>
      <c r="L29" s="84">
        <v>18</v>
      </c>
      <c r="M29" s="84" t="s">
        <v>0</v>
      </c>
      <c r="N29" s="87">
        <v>47191</v>
      </c>
      <c r="O29" s="87">
        <v>0</v>
      </c>
      <c r="P29" s="87">
        <v>0</v>
      </c>
      <c r="Q29" s="88" t="s">
        <v>48</v>
      </c>
      <c r="R29" s="88" t="s">
        <v>48</v>
      </c>
      <c r="S29" s="89" t="s">
        <v>48</v>
      </c>
      <c r="T29" s="84" t="s">
        <v>48</v>
      </c>
      <c r="U29" s="86" t="s">
        <v>189</v>
      </c>
      <c r="V29" s="84" t="s">
        <v>158</v>
      </c>
      <c r="W29" s="84" t="s">
        <v>159</v>
      </c>
      <c r="X29" s="92" t="s">
        <v>160</v>
      </c>
    </row>
    <row r="30" spans="1:24" s="90" customFormat="1" ht="24">
      <c r="A30" s="84">
        <v>18612</v>
      </c>
      <c r="B30" s="84">
        <v>17617</v>
      </c>
      <c r="C30" s="84" t="s">
        <v>24</v>
      </c>
      <c r="D30" s="85">
        <v>43279</v>
      </c>
      <c r="E30" s="86" t="s">
        <v>190</v>
      </c>
      <c r="F30" s="86" t="s">
        <v>191</v>
      </c>
      <c r="G30" s="84" t="s">
        <v>192</v>
      </c>
      <c r="H30" s="84" t="s">
        <v>192</v>
      </c>
      <c r="I30" s="84">
        <v>76550</v>
      </c>
      <c r="J30" s="84">
        <v>8</v>
      </c>
      <c r="K30" s="84" t="s">
        <v>46</v>
      </c>
      <c r="L30" s="84">
        <v>24</v>
      </c>
      <c r="M30" s="84" t="s">
        <v>0</v>
      </c>
      <c r="N30" s="87">
        <v>93708</v>
      </c>
      <c r="O30" s="87">
        <v>0</v>
      </c>
      <c r="P30" s="87">
        <v>0</v>
      </c>
      <c r="Q30" s="88" t="s">
        <v>48</v>
      </c>
      <c r="R30" s="88" t="s">
        <v>48</v>
      </c>
      <c r="S30" s="89" t="s">
        <v>48</v>
      </c>
      <c r="T30" s="84" t="s">
        <v>48</v>
      </c>
      <c r="U30" s="86" t="s">
        <v>193</v>
      </c>
      <c r="V30" s="84" t="s">
        <v>158</v>
      </c>
      <c r="W30" s="84" t="s">
        <v>159</v>
      </c>
      <c r="X30" s="92" t="s">
        <v>160</v>
      </c>
    </row>
    <row r="31" spans="1:24" s="32" customFormat="1" ht="25.5" customHeight="1">
      <c r="A31" s="43"/>
      <c r="B31" s="43"/>
      <c r="C31" s="43"/>
      <c r="D31" s="44"/>
      <c r="E31" s="45"/>
      <c r="F31" s="45"/>
      <c r="G31" s="43"/>
      <c r="H31" s="43"/>
      <c r="I31" s="43"/>
      <c r="J31" s="43"/>
      <c r="K31" s="46" t="s">
        <v>22</v>
      </c>
      <c r="L31" s="47">
        <f>SUM(L29:L30)</f>
        <v>42</v>
      </c>
      <c r="M31" s="48" t="s">
        <v>47</v>
      </c>
      <c r="N31" s="49">
        <f>SUM(N29:N30)</f>
        <v>140899</v>
      </c>
      <c r="O31" s="49">
        <f>SUM(O29:O30)</f>
        <v>0</v>
      </c>
      <c r="P31" s="49">
        <f>SUM(P29:P30)</f>
        <v>0</v>
      </c>
      <c r="Q31" s="44"/>
      <c r="R31" s="44"/>
      <c r="S31" s="49"/>
      <c r="T31" s="43"/>
      <c r="U31" s="45"/>
      <c r="V31" s="43"/>
      <c r="W31" s="43"/>
      <c r="X31" s="45"/>
    </row>
    <row r="32" spans="1:24" s="32" customFormat="1" ht="9.75" customHeight="1">
      <c r="A32" s="43"/>
      <c r="B32" s="43"/>
      <c r="C32" s="43"/>
      <c r="D32" s="44"/>
      <c r="E32" s="45"/>
      <c r="F32" s="45"/>
      <c r="G32" s="43"/>
      <c r="H32" s="43"/>
      <c r="I32" s="43"/>
      <c r="J32" s="43"/>
      <c r="K32" s="46"/>
      <c r="L32" s="47"/>
      <c r="M32" s="48"/>
      <c r="N32" s="49"/>
      <c r="O32" s="49"/>
      <c r="P32" s="49"/>
      <c r="Q32" s="44"/>
      <c r="R32" s="44"/>
      <c r="S32" s="49"/>
      <c r="T32" s="43"/>
      <c r="U32" s="45"/>
      <c r="V32" s="43"/>
      <c r="W32" s="43"/>
      <c r="X32" s="45"/>
    </row>
    <row r="33" spans="1:24" s="83" customFormat="1" ht="24">
      <c r="A33" s="60">
        <v>18603</v>
      </c>
      <c r="B33" s="60"/>
      <c r="C33" s="74" t="s">
        <v>58</v>
      </c>
      <c r="D33" s="64" t="s">
        <v>122</v>
      </c>
      <c r="E33" s="75" t="s">
        <v>123</v>
      </c>
      <c r="F33" s="75" t="s">
        <v>125</v>
      </c>
      <c r="G33" s="60" t="s">
        <v>38</v>
      </c>
      <c r="H33" s="60" t="s">
        <v>39</v>
      </c>
      <c r="I33" s="60">
        <v>78228</v>
      </c>
      <c r="J33" s="60">
        <v>9</v>
      </c>
      <c r="K33" s="60" t="s">
        <v>46</v>
      </c>
      <c r="L33" s="60">
        <v>100</v>
      </c>
      <c r="M33" s="76" t="s">
        <v>0</v>
      </c>
      <c r="N33" s="77">
        <v>412778</v>
      </c>
      <c r="O33" s="78">
        <v>0</v>
      </c>
      <c r="P33" s="78">
        <v>0</v>
      </c>
      <c r="Q33" s="79" t="s">
        <v>48</v>
      </c>
      <c r="R33" s="79" t="s">
        <v>48</v>
      </c>
      <c r="S33" s="80" t="s">
        <v>48</v>
      </c>
      <c r="T33" s="81" t="s">
        <v>48</v>
      </c>
      <c r="U33" s="82" t="s">
        <v>128</v>
      </c>
      <c r="V33" s="60" t="s">
        <v>124</v>
      </c>
      <c r="W33" s="60" t="s">
        <v>127</v>
      </c>
      <c r="X33" s="58" t="s">
        <v>126</v>
      </c>
    </row>
    <row r="34" spans="1:24" s="106" customFormat="1" ht="24">
      <c r="A34" s="84">
        <v>18610</v>
      </c>
      <c r="B34" s="84">
        <v>17615</v>
      </c>
      <c r="C34" s="99" t="s">
        <v>24</v>
      </c>
      <c r="D34" s="88">
        <v>43279</v>
      </c>
      <c r="E34" s="95" t="s">
        <v>194</v>
      </c>
      <c r="F34" s="95" t="s">
        <v>195</v>
      </c>
      <c r="G34" s="84" t="s">
        <v>196</v>
      </c>
      <c r="H34" s="84" t="s">
        <v>197</v>
      </c>
      <c r="I34" s="84">
        <v>78861</v>
      </c>
      <c r="J34" s="84">
        <v>9</v>
      </c>
      <c r="K34" s="84" t="s">
        <v>46</v>
      </c>
      <c r="L34" s="84">
        <v>40</v>
      </c>
      <c r="M34" s="100" t="s">
        <v>0</v>
      </c>
      <c r="N34" s="101">
        <v>118156</v>
      </c>
      <c r="O34" s="96">
        <v>0</v>
      </c>
      <c r="P34" s="96">
        <v>0</v>
      </c>
      <c r="Q34" s="102" t="s">
        <v>48</v>
      </c>
      <c r="R34" s="102" t="s">
        <v>48</v>
      </c>
      <c r="S34" s="103" t="s">
        <v>48</v>
      </c>
      <c r="T34" s="104" t="s">
        <v>48</v>
      </c>
      <c r="U34" s="105" t="s">
        <v>198</v>
      </c>
      <c r="V34" s="84" t="s">
        <v>158</v>
      </c>
      <c r="W34" s="84" t="s">
        <v>159</v>
      </c>
      <c r="X34" s="92" t="s">
        <v>160</v>
      </c>
    </row>
    <row r="35" spans="1:24" s="106" customFormat="1" ht="24">
      <c r="A35" s="84">
        <v>18611</v>
      </c>
      <c r="B35" s="84">
        <v>17616</v>
      </c>
      <c r="C35" s="99" t="s">
        <v>24</v>
      </c>
      <c r="D35" s="88">
        <v>43279</v>
      </c>
      <c r="E35" s="95" t="s">
        <v>199</v>
      </c>
      <c r="F35" s="95" t="s">
        <v>200</v>
      </c>
      <c r="G35" s="84" t="s">
        <v>196</v>
      </c>
      <c r="H35" s="84" t="s">
        <v>197</v>
      </c>
      <c r="I35" s="84">
        <v>78861</v>
      </c>
      <c r="J35" s="84">
        <v>9</v>
      </c>
      <c r="K35" s="84" t="s">
        <v>46</v>
      </c>
      <c r="L35" s="84">
        <v>32</v>
      </c>
      <c r="M35" s="100" t="s">
        <v>0</v>
      </c>
      <c r="N35" s="101">
        <v>91714</v>
      </c>
      <c r="O35" s="96">
        <v>0</v>
      </c>
      <c r="P35" s="96">
        <v>0</v>
      </c>
      <c r="Q35" s="102" t="s">
        <v>48</v>
      </c>
      <c r="R35" s="102" t="s">
        <v>48</v>
      </c>
      <c r="S35" s="103" t="s">
        <v>48</v>
      </c>
      <c r="T35" s="104" t="s">
        <v>48</v>
      </c>
      <c r="U35" s="105" t="s">
        <v>201</v>
      </c>
      <c r="V35" s="84" t="s">
        <v>158</v>
      </c>
      <c r="W35" s="84" t="s">
        <v>159</v>
      </c>
      <c r="X35" s="92" t="s">
        <v>160</v>
      </c>
    </row>
    <row r="36" spans="1:24" s="32" customFormat="1" ht="25.5" customHeight="1">
      <c r="A36" s="43"/>
      <c r="B36" s="43"/>
      <c r="C36" s="43"/>
      <c r="D36" s="44"/>
      <c r="E36" s="45"/>
      <c r="F36" s="45"/>
      <c r="G36" s="43"/>
      <c r="H36" s="43"/>
      <c r="I36" s="43"/>
      <c r="J36" s="43"/>
      <c r="K36" s="46" t="s">
        <v>22</v>
      </c>
      <c r="L36" s="47">
        <f>SUM(L33:L35)</f>
        <v>172</v>
      </c>
      <c r="M36" s="48" t="s">
        <v>47</v>
      </c>
      <c r="N36" s="49">
        <f>SUM(N33:N35)</f>
        <v>622648</v>
      </c>
      <c r="O36" s="49">
        <f>SUM(O33:O35)</f>
        <v>0</v>
      </c>
      <c r="P36" s="49">
        <f>SUM(P33:P35)</f>
        <v>0</v>
      </c>
      <c r="Q36" s="44"/>
      <c r="R36" s="44"/>
      <c r="S36" s="49">
        <f>SUM(S33:S35)</f>
        <v>0</v>
      </c>
      <c r="T36" s="43"/>
      <c r="U36" s="45"/>
      <c r="V36" s="43"/>
      <c r="W36" s="43"/>
      <c r="X36" s="45"/>
    </row>
    <row r="37" ht="8.25" customHeight="1"/>
    <row r="38" spans="11:19" ht="12">
      <c r="K38" s="50" t="s">
        <v>22</v>
      </c>
      <c r="L38" s="13">
        <f>SUM(L15+L27+L36+L11+L20+L31)</f>
        <v>1455</v>
      </c>
      <c r="M38" s="51" t="s">
        <v>47</v>
      </c>
      <c r="N38" s="53">
        <f>SUM(N15+10+N27+N36+N31+N20+N11)</f>
        <v>7215524</v>
      </c>
      <c r="O38" s="53">
        <f>SUM(O15+O27+O36+O11+O20+O31)</f>
        <v>1964971</v>
      </c>
      <c r="P38" s="53">
        <f>SUM(P15+P27+P36)+P31+P20+P11</f>
        <v>33000000</v>
      </c>
      <c r="Q38" s="52"/>
      <c r="R38" s="52"/>
      <c r="S38" s="53">
        <f>SUM(S9:S37)</f>
        <v>81800000</v>
      </c>
    </row>
    <row r="41" spans="1:6" ht="12">
      <c r="A41" s="118" t="s">
        <v>61</v>
      </c>
      <c r="B41" s="118"/>
      <c r="C41" s="118"/>
      <c r="D41" s="118"/>
      <c r="E41" s="118"/>
      <c r="F41" s="118"/>
    </row>
    <row r="45" ht="12">
      <c r="K45" s="57" t="s">
        <v>75</v>
      </c>
    </row>
  </sheetData>
  <sheetProtection/>
  <mergeCells count="4">
    <mergeCell ref="A2:D2"/>
    <mergeCell ref="A6:E6"/>
    <mergeCell ref="A41:F41"/>
    <mergeCell ref="A7:E7"/>
  </mergeCells>
  <hyperlinks>
    <hyperlink ref="X33" r:id="rId1" display="donaldherman@gmailcom"/>
    <hyperlink ref="X22" r:id="rId2" display="mmayfield@txhf.org"/>
    <hyperlink ref="X23" r:id="rId3" display="mmayfield@txhf.org"/>
    <hyperlink ref="X26" r:id="rId4" display="ljones@macdonald-companies.com"/>
  </hyperlinks>
  <printOptions/>
  <pageMargins left="0.7" right="0.7" top="0.75" bottom="0.75" header="0.3" footer="0.3"/>
  <pageSetup horizontalDpi="600" verticalDpi="600" orientation="landscape" paperSize="5" scale="56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:IV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4% HTC Application Status Log April 12, 2018</dc:title>
  <dc:subject>2018 TDHCA LIHTC Bonds</dc:subject>
  <dc:creator>TDHCA</dc:creator>
  <cp:keywords>4%HTC Application Status Log, 2014 TDHCA LIHTC Bonds, multifamily, April 12, 2018</cp:keywords>
  <dc:description>2017 4HTC Bonds Status Log updated April 12, 2018</dc:description>
  <cp:lastModifiedBy>Jason Burr</cp:lastModifiedBy>
  <cp:lastPrinted>2017-12-21T17:05:53Z</cp:lastPrinted>
  <dcterms:created xsi:type="dcterms:W3CDTF">2013-09-11T20:44:22Z</dcterms:created>
  <dcterms:modified xsi:type="dcterms:W3CDTF">2018-04-12T17:36:03Z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