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090" windowHeight="14595" tabRatio="684" activeTab="0"/>
  </bookViews>
  <sheets>
    <sheet name="1_18_18" sheetId="1" r:id="rId1"/>
    <sheet name="12_15_17" sheetId="2" r:id="rId2"/>
    <sheet name="11_1_17" sheetId="3" r:id="rId3"/>
    <sheet name="10_17_17" sheetId="4" r:id="rId4"/>
    <sheet name="10_3_17" sheetId="5" r:id="rId5"/>
    <sheet name="9_14_17" sheetId="6" r:id="rId6"/>
    <sheet name="8_29_17" sheetId="7" r:id="rId7"/>
    <sheet name="7_21_17" sheetId="8" r:id="rId8"/>
    <sheet name="7_6_17" sheetId="9" r:id="rId9"/>
    <sheet name="5_19_17" sheetId="10" r:id="rId10"/>
    <sheet name="5_8_17" sheetId="11" r:id="rId11"/>
    <sheet name="4_18_17" sheetId="12" r:id="rId12"/>
    <sheet name="4_4_17" sheetId="13" r:id="rId13"/>
    <sheet name="3_9_17" sheetId="14" r:id="rId14"/>
    <sheet name="2_10_17" sheetId="15" r:id="rId15"/>
    <sheet name="1_23_17" sheetId="16" r:id="rId16"/>
  </sheets>
  <definedNames/>
  <calcPr fullCalcOnLoad="1"/>
</workbook>
</file>

<file path=xl/sharedStrings.xml><?xml version="1.0" encoding="utf-8"?>
<sst xmlns="http://schemas.openxmlformats.org/spreadsheetml/2006/main" count="4070" uniqueCount="228">
  <si>
    <t>TDHCA#</t>
  </si>
  <si>
    <t>Property Name</t>
  </si>
  <si>
    <t>Property City</t>
  </si>
  <si>
    <t>Property County</t>
  </si>
  <si>
    <t>Region</t>
  </si>
  <si>
    <t>Target Population</t>
  </si>
  <si>
    <t>Total Units</t>
  </si>
  <si>
    <t>Comments</t>
  </si>
  <si>
    <t>General</t>
  </si>
  <si>
    <t>1 = Housing Activity: New Construction=NC, Rehabilitation=R</t>
  </si>
  <si>
    <t>TDHCA Application #</t>
  </si>
  <si>
    <t>CHDO (HOME funds only)</t>
  </si>
  <si>
    <t>Multifamily Direct Loan Request</t>
  </si>
  <si>
    <t xml:space="preserve">Housing Activity ¹ </t>
  </si>
  <si>
    <t>Layering ²</t>
  </si>
  <si>
    <t>Date Received ³</t>
  </si>
  <si>
    <t>NONE</t>
  </si>
  <si>
    <t>Austin</t>
  </si>
  <si>
    <t>Travis</t>
  </si>
  <si>
    <t>NC</t>
  </si>
  <si>
    <t>Supportive Housing</t>
  </si>
  <si>
    <t>MF Direct Loan Units</t>
  </si>
  <si>
    <t>Kerrville</t>
  </si>
  <si>
    <t>Kerr</t>
  </si>
  <si>
    <t xml:space="preserve">3 =  Date Received: The date that the application, all required 3rd Party Reports, Application Fees (if applicable), and Certificate of Reservation (if applicable) were received. </t>
  </si>
  <si>
    <t>Works at Pleasant Valley Phase II</t>
  </si>
  <si>
    <t>San Antonio</t>
  </si>
  <si>
    <t>Bexar</t>
  </si>
  <si>
    <t xml:space="preserve">Applications sorted by date received. Applications have not been reviewed for scoring at this time. </t>
  </si>
  <si>
    <t>2= Layering of Other Department Funds: 9%=9% Competitive Tax Credits, 4%=4% Tax Credit Program</t>
  </si>
  <si>
    <t>Elderly Limitation</t>
  </si>
  <si>
    <t>The Reserve at Dry Creek</t>
  </si>
  <si>
    <t>Hewitt</t>
  </si>
  <si>
    <t>McLennan</t>
  </si>
  <si>
    <t>Live Oak Trails</t>
  </si>
  <si>
    <t>Freedom's Path at Kerrville</t>
  </si>
  <si>
    <t>Previously awarded as 9% HTC application 13167</t>
  </si>
  <si>
    <t>Previously awarded as 9% HTC application 14069</t>
  </si>
  <si>
    <t>Previously awarded 9% HTC and $1,000,000 in HOME under app. 16115</t>
  </si>
  <si>
    <t>Total Amount Requested Under SH/SR Set Aside</t>
  </si>
  <si>
    <t>Total Amount Requested Under CHDO Set Aside</t>
  </si>
  <si>
    <t>Total Amount Requested Under General Set Aside</t>
  </si>
  <si>
    <t>Per 2017-1 Multifamily Direct Loan Notice of Funding Availability published in the Texas Register on 12/30/2016</t>
  </si>
  <si>
    <t>Harris Ridge Apartments</t>
  </si>
  <si>
    <t>Lord Road Apartments</t>
  </si>
  <si>
    <t xml:space="preserve">Total Set Aside Funding Level: </t>
  </si>
  <si>
    <t>Total Set Aside Funding Level:</t>
  </si>
  <si>
    <t>Supportive Housing/ Soft Repayment</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</si>
  <si>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</si>
  <si>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2017-1 Multifamily Direct Loan Program - Application Log - January 23, 2017</t>
  </si>
  <si>
    <t>2017-1 Multifamily Direct Loan Program - Application Log - February 10, 2017</t>
  </si>
  <si>
    <t>Commons at Goodnight</t>
  </si>
  <si>
    <t>Bridge at Cameron</t>
  </si>
  <si>
    <t>Previously submitted application for 4% HTC/Bonds under 16446</t>
  </si>
  <si>
    <t>Merritt Heritage</t>
  </si>
  <si>
    <t>Merritt Monument</t>
  </si>
  <si>
    <t>Midland</t>
  </si>
  <si>
    <t>Georgetown</t>
  </si>
  <si>
    <t>Williamson</t>
  </si>
  <si>
    <t>Previously awarded 9% HTC and $2,000,000 in HOME under app. 16185</t>
  </si>
  <si>
    <t>Previously awarded 9% HTC and $2,000,000 in HOME under app. 16210</t>
  </si>
  <si>
    <t>Bridge at Canyon View</t>
  </si>
  <si>
    <t>Previously submitted application for 4% HTC/Bonds under app. 16446</t>
  </si>
  <si>
    <t>Previously submitted application for 4% HTC/Bonds under app. 16449</t>
  </si>
  <si>
    <t>Casitas San Miguel</t>
  </si>
  <si>
    <t>San Elizario</t>
  </si>
  <si>
    <t>El Paso</t>
  </si>
  <si>
    <t>2017-1 Multifamily Direct Loan Program - Application Log - March 9, 2017</t>
  </si>
  <si>
    <t>Primrose Village</t>
  </si>
  <si>
    <t>Weslaco</t>
  </si>
  <si>
    <t>Hidalgo</t>
  </si>
  <si>
    <t>Previously submitted application for 4% HTC/Bonds under app. 16441</t>
  </si>
  <si>
    <t>Poesta Creek Apartments</t>
  </si>
  <si>
    <t>Beeville</t>
  </si>
  <si>
    <t>Bee</t>
  </si>
  <si>
    <t>R</t>
  </si>
  <si>
    <t>Las Casitas De Azucar</t>
  </si>
  <si>
    <t>Santa Rosa</t>
  </si>
  <si>
    <t>Cameron</t>
  </si>
  <si>
    <t>Merritt Headwaters</t>
  </si>
  <si>
    <t>Dripping Springs</t>
  </si>
  <si>
    <t>Hays</t>
  </si>
  <si>
    <t>Terminated pending Appeal</t>
  </si>
  <si>
    <t>Tuscany Park at Arcola</t>
  </si>
  <si>
    <t>Arcola</t>
  </si>
  <si>
    <t>Fort Bend</t>
  </si>
  <si>
    <t>Previously awarded 9% HTC under app. 16105</t>
  </si>
  <si>
    <t>The Residence at Wolfforth</t>
  </si>
  <si>
    <t>Wolfforth</t>
  </si>
  <si>
    <t>Lubbock</t>
  </si>
  <si>
    <t>The Residence at Lamar</t>
  </si>
  <si>
    <t>Wichita Falls</t>
  </si>
  <si>
    <t>Wichita</t>
  </si>
  <si>
    <t>ADR</t>
  </si>
  <si>
    <t>The Residence at Arbor Grove</t>
  </si>
  <si>
    <t>Arlington</t>
  </si>
  <si>
    <t>Tarrant</t>
  </si>
  <si>
    <t>Secretariat Apartments</t>
  </si>
  <si>
    <t>Sphinx at Throckmorton Villas</t>
  </si>
  <si>
    <t>McKinney</t>
  </si>
  <si>
    <t>Collin</t>
  </si>
  <si>
    <t>Sunset Trails</t>
  </si>
  <si>
    <t>Bullard</t>
  </si>
  <si>
    <t>Cherokee</t>
  </si>
  <si>
    <t>Waverly Village</t>
  </si>
  <si>
    <t>New Waverly</t>
  </si>
  <si>
    <t>Walker</t>
  </si>
  <si>
    <t>Magnolia Station</t>
  </si>
  <si>
    <t>Winnie</t>
  </si>
  <si>
    <t>Chambers</t>
  </si>
  <si>
    <t>Vista Bella</t>
  </si>
  <si>
    <t>Lago Vista</t>
  </si>
  <si>
    <t>The Nightingale at Goodnight Ranch</t>
  </si>
  <si>
    <t>Travis Flats</t>
  </si>
  <si>
    <t>Golden Trails</t>
  </si>
  <si>
    <t>West</t>
  </si>
  <si>
    <t xml:space="preserve">Rio Lofts </t>
  </si>
  <si>
    <t>10715 Bandera Apartments</t>
  </si>
  <si>
    <t>Huntington at Paseo de la Resaca</t>
  </si>
  <si>
    <t>Brownsville</t>
  </si>
  <si>
    <t>Catalon at Paseo de la Resaca</t>
  </si>
  <si>
    <t>Easterling Culeba Apartments</t>
  </si>
  <si>
    <t>Previously awarded 9% HTC under app. 16061 - CHDO Set Aside request</t>
  </si>
  <si>
    <t>Village at Henderson</t>
  </si>
  <si>
    <t>Corpus Christi</t>
  </si>
  <si>
    <t>Nueces</t>
  </si>
  <si>
    <t>Arlinda Gardens Supportive Housing</t>
  </si>
  <si>
    <t>Bryan</t>
  </si>
  <si>
    <t>Brazos</t>
  </si>
  <si>
    <t>CHDO Set Aside requested</t>
  </si>
  <si>
    <t>Terminated pending Appeal - CHDO Set Aside requested</t>
  </si>
  <si>
    <t>HOME</t>
  </si>
  <si>
    <t>TCAP RF</t>
  </si>
  <si>
    <t>Total Amount Requested Under General Set Aside: Development Sites in PJs</t>
  </si>
  <si>
    <t>Total Amount Requested Under General Set Aside: Development Sites in non-PJs</t>
  </si>
  <si>
    <t>Total Amount Requested Under General Set Aside: TOTAL</t>
  </si>
  <si>
    <t>1 = Housing Activity: New Construction=NC, Rehabilitation=R, ADR = Adaptive Reuse</t>
  </si>
  <si>
    <t xml:space="preserve">Applications sorted by date received within set-aside. </t>
  </si>
  <si>
    <t>Total General Set Aside Funding Level:</t>
  </si>
  <si>
    <t>Manchaca Commons</t>
  </si>
  <si>
    <t>2017-1 Multifamily Direct Loan Program - Application Log - April 18, 2017</t>
  </si>
  <si>
    <t>2017-1 Multifamily Direct Loan Program - Application Log - April 4, 2017</t>
  </si>
  <si>
    <t>Palladium Glenn Heights</t>
  </si>
  <si>
    <t>Glenn Heights</t>
  </si>
  <si>
    <t>Ellis</t>
  </si>
  <si>
    <t>2017-1 Multifamily Direct Loan Program - Application Log - May 8, 2017</t>
  </si>
  <si>
    <t>2017-1 Multifamily Direct Loan Program - Application Log - May 19, 2017</t>
  </si>
  <si>
    <t>NSP1 PI</t>
  </si>
  <si>
    <t>To be recommended for award 5/25/17</t>
  </si>
  <si>
    <t>Terminated</t>
  </si>
  <si>
    <t>Not recommended for award at 5/25/17 Board meeting</t>
  </si>
  <si>
    <t>Reccomended for award at 5/25/17 Board meeting</t>
  </si>
  <si>
    <t>Multifamily Direct Loan Request/ Award</t>
  </si>
  <si>
    <t>Withdrawn</t>
  </si>
  <si>
    <t>2017-1 Multifamily Direct Loan Program - Application Log - July 6, 2017</t>
  </si>
  <si>
    <t>Recommended $160,000 reduction from $760,000 request</t>
  </si>
  <si>
    <t>Recommended $500,000 reduction from $800,000 request</t>
  </si>
  <si>
    <t>NHTF</t>
  </si>
  <si>
    <t>Recommended for award at 7/13/17 Board meeting</t>
  </si>
  <si>
    <t>Rockdale</t>
  </si>
  <si>
    <t>Brook Haven Supportive Housing</t>
  </si>
  <si>
    <t>Milam</t>
  </si>
  <si>
    <t>Recommended for award at 5/25/17 Board meeting</t>
  </si>
  <si>
    <t>To be recommended for award at 7/27/17 Board meeting</t>
  </si>
  <si>
    <t>Waiting List</t>
  </si>
  <si>
    <t>2017-1 Multifamily Direct Loan Program - Application Log - July 21, 2017</t>
  </si>
  <si>
    <t>HOME (available in non-PJs)</t>
  </si>
  <si>
    <t>NSP1 PI (available statewide)</t>
  </si>
  <si>
    <t>TCAP RF (available statewide)</t>
  </si>
  <si>
    <t>2017-1 Multifamily Direct Loan Program - Application Log - August 29, 2017</t>
  </si>
  <si>
    <t>Recommended for award at 7/27/17 Board meeting</t>
  </si>
  <si>
    <t>2017-1 Multifamily Direct Loan Program - Application Log - September 14, 2017</t>
  </si>
  <si>
    <t>Recommended for TCAP RF award at 9/7/17 Board meeting</t>
  </si>
  <si>
    <t>Recommended for TCAP RF award at 7/13/17 Board meeting</t>
  </si>
  <si>
    <t>Recommended for HOME award at 5/25/17 Board meeting</t>
  </si>
  <si>
    <t>Recommended for TCAP RF award at 5/25/17 Board meeting</t>
  </si>
  <si>
    <t>Recommended for HOME award at 7/27/17 Board meeting</t>
  </si>
  <si>
    <t>Per 2017-1 Multifamily Direct Loan Notice of Funding Availability published in the Texas Register on 12/30/2016 and First Amendment to NOFA</t>
  </si>
  <si>
    <t>Per 2017-1 Multifamily Direct Loan Notice of Funding Availability published in the Texas Register on 12/30/2016 and First, Second, and Third Amendments to NOFA</t>
  </si>
  <si>
    <t>Per 2017-1 Multifamily Direct Loan Notice of Funding Availability published in the Texas Register on 12/30/2016 and First, Second, Third, and Fourth Amendments to NOFA</t>
  </si>
  <si>
    <t>To be recommended for TCAP RF award at 10/12/17 Board meeting</t>
  </si>
  <si>
    <t>To be recommended for NSP1 PI award at 10/12/17 Board meeting</t>
  </si>
  <si>
    <t>Returned HOME award after being recommended for award 7/27/17</t>
  </si>
  <si>
    <t>2017-1 Multifamily Direct Loan Program - Application Log - October 3, 2017</t>
  </si>
  <si>
    <t>Total Amount Awarded Under SH/SR Set Aside</t>
  </si>
  <si>
    <t>Total Amount Remaining Under SH/SR Set Aside</t>
  </si>
  <si>
    <t>Total Amount Awarded Under CHDO Set Aside</t>
  </si>
  <si>
    <t>Total Amount Remaining Under CHDO Set Aside</t>
  </si>
  <si>
    <t>Total Amount Awarded Under General Set Aside (HOME)</t>
  </si>
  <si>
    <t>Total Amount Awarded Under General Set Aside (TCAP RF)</t>
  </si>
  <si>
    <t>Total Amount Awarded Under General Set Aside (NSP1 PI)</t>
  </si>
  <si>
    <t>Total Amount Remaining Under General Set Aside (HOME)</t>
  </si>
  <si>
    <t>Total Amount Remaining Under General Set Aside (TCAP RF)</t>
  </si>
  <si>
    <t>Total Amount Remaining Under General Set Aside (NSP1 PI)</t>
  </si>
  <si>
    <t>Recommended for NSP1 PI award at 10/12/17 Board meeting</t>
  </si>
  <si>
    <t>Recommended for TCAP RF award at 10/12/17 Board meeting</t>
  </si>
  <si>
    <t>2017-1 Multifamily Direct Loan Program - Application Log - October 17, 2017</t>
  </si>
  <si>
    <t>Total Amount Awarded Under SH/SR Set Aside (TCAP RF)</t>
  </si>
  <si>
    <t>Total Amount Remaining Under SH/SR Set Aside (TCAP RF)</t>
  </si>
  <si>
    <t>Total Amount Remaining Under SH/SR Set Aside (NHTF)</t>
  </si>
  <si>
    <t>2017-1 Multifamily Direct Loan Program - Application Log - November 1, 2017</t>
  </si>
  <si>
    <t>The Vineyard on Lancaster</t>
  </si>
  <si>
    <t>Fort Worth</t>
  </si>
  <si>
    <t>Elderly Preference</t>
  </si>
  <si>
    <t>AHA! at Briarcliff</t>
  </si>
  <si>
    <t>Housing First Oak Springs</t>
  </si>
  <si>
    <t>Austin ETJ</t>
  </si>
  <si>
    <t>Previously received 9% HTC allocation at 7/27/17 Board meeting</t>
  </si>
  <si>
    <t>Previously received 4% HTC allocation at 10/12/17 Board meeting</t>
  </si>
  <si>
    <t>Boyce Lane Apartment Homes</t>
  </si>
  <si>
    <t>To be recommended for award at 12/14/17 Board meeting</t>
  </si>
  <si>
    <t>Recommended for 9% HTC without Direct Loan funds</t>
  </si>
  <si>
    <t>Not recommended for 9% HTC</t>
  </si>
  <si>
    <t xml:space="preserve">Withdrawn and resubmitted as 4%/ Direct Loan application (17445) </t>
  </si>
  <si>
    <t>2017-1 Multifamily Direct Loan Program - Application Log - December 15, 2017</t>
  </si>
  <si>
    <t>Recommended for award at 12/14/17 Board meeting</t>
  </si>
  <si>
    <t>Total Amount Awarded Under SH/SR Set Aside (NHTF)</t>
  </si>
  <si>
    <t>Recommended for TCAP RF award at 12/14/17 Board meeting</t>
  </si>
  <si>
    <t>Recommended for NHTF award at 12/14/17 Board meeting</t>
  </si>
  <si>
    <t>Recommended for NHTF award at 1/18/18 Board meeting</t>
  </si>
  <si>
    <t>Recommended for NSP1 PI award at 12/14/17 Board meeting</t>
  </si>
  <si>
    <t>Supportive Housing/ Soft Repayment (SH/SR)</t>
  </si>
  <si>
    <t>2017-1 Multifamily Direct Loan Program - Application Log - January 18, 2018</t>
  </si>
  <si>
    <t>$1,289,471 reserved for pending application. $1,010,529 transferred to 2018-1 Multifamily Direct Loan NOFA.</t>
  </si>
  <si>
    <t>$210,529 reserved for pending application.</t>
  </si>
  <si>
    <t>Funds transferred to 2018-1 Multifamily Direct Loan NOFA.</t>
  </si>
  <si>
    <t>$1,500,000 reserved for pending application. $1,223,589 reprogrammed.</t>
  </si>
  <si>
    <t>Funds reprogrammed.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</si>
</sst>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yyyy"/>
    <numFmt numFmtId="167" formatCode="[$-409]dddd\,\ mmmm\ dd\,\ yyyy"/>
    <numFmt numFmtId="168" formatCode="[$-409]h:mm:ss\ AM/PM"/>
    <numFmt numFmtId="169" formatCode="_(&quot;$&quot;* #,##0.000_);_(&quot;$&quot;* \(#,##0.000\);_(&quot;$&quot;* &quot;-&quot;??_);_(@_)"/>
    <numFmt numFmtId="170" formatCode="_(&quot;$&quot;* #,##0.0_);_(&quot;$&quot;* \(#,##0.0\);_(&quot;$&quot;* &quot;-&quot;??_);_(@_)"/>
    <numFmt numFmtId="171" formatCode="&quot;$&quot;#,##0.00"/>
    <numFmt numFmtId="172" formatCode="&quot;$&quot;#,##0.0"/>
    <numFmt numFmtId="173" formatCode="&quot;$&quot;#,##0"/>
  </numFmts>
  <fonts count="55">
    <font>
      <sz val="11"/>
      <color theme="1"/>
      <name val="Calibri"/>
      <family val="2"/>
    </font>
    <font>
      <sz val="11"/>
      <color indexed="8"/>
      <name val="Calibri"/>
      <family val="2"/>
    </font>
    <font>
      <sz val="10"/>
      <color indexed="8"/>
      <name val="Arial"/>
      <family val="2"/>
    </font>
    <font>
      <b/>
      <sz val="12"/>
      <color indexed="8"/>
      <name val="Calibri"/>
      <family val="2"/>
    </font>
    <font>
      <b/>
      <sz val="11"/>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12"/>
      <color indexed="8"/>
      <name val="Calibri"/>
      <family val="2"/>
    </font>
    <font>
      <sz val="16"/>
      <color indexed="8"/>
      <name val="Calibri"/>
      <family val="2"/>
    </font>
    <font>
      <i/>
      <sz val="9"/>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2"/>
      <color theme="1"/>
      <name val="Calibri"/>
      <family val="2"/>
    </font>
    <font>
      <sz val="16"/>
      <color theme="1"/>
      <name val="Calibri"/>
      <family val="2"/>
    </font>
    <font>
      <b/>
      <sz val="10"/>
      <color theme="1"/>
      <name val="Calibri"/>
      <family val="2"/>
    </font>
    <font>
      <b/>
      <sz val="12"/>
      <color theme="1"/>
      <name val="Calibri"/>
      <family val="2"/>
    </font>
    <font>
      <i/>
      <sz val="9"/>
      <color theme="1"/>
      <name val="Calibri"/>
      <family val="2"/>
    </font>
    <font>
      <sz val="10"/>
      <color theme="1"/>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right/>
      <top style="thin"/>
      <bottom/>
    </border>
    <border>
      <left style="thin"/>
      <right style="thin"/>
      <top style="thin"/>
      <bottom>
        <color indexed="63"/>
      </bottom>
    </border>
    <border>
      <left style="thin"/>
      <right style="thin"/>
      <top style="medium"/>
      <bottom style="thin"/>
    </border>
    <border>
      <left style="thin"/>
      <right style="thin"/>
      <top style="medium"/>
      <bottom style="medium"/>
    </border>
    <border>
      <left/>
      <right/>
      <top style="medium"/>
      <bottom style="thin"/>
    </border>
    <border>
      <left/>
      <right style="thin"/>
      <top style="medium"/>
      <bottom style="thin"/>
    </border>
    <border>
      <left style="thin"/>
      <right/>
      <top style="thin"/>
      <bottom>
        <color indexed="63"/>
      </bottom>
    </border>
    <border>
      <left/>
      <right style="thin"/>
      <top style="thin"/>
      <bottom>
        <color indexed="63"/>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6">
    <xf numFmtId="0" fontId="0" fillId="0" borderId="0" xfId="0" applyFont="1" applyAlignment="1">
      <alignment/>
    </xf>
    <xf numFmtId="0" fontId="47" fillId="33" borderId="0" xfId="0" applyFont="1" applyFill="1" applyBorder="1" applyAlignment="1">
      <alignment horizontal="left" vertical="center" wrapText="1"/>
    </xf>
    <xf numFmtId="0" fontId="48" fillId="0" borderId="0" xfId="0" applyFont="1" applyBorder="1" applyAlignment="1">
      <alignment horizontal="left"/>
    </xf>
    <xf numFmtId="0" fontId="0" fillId="0" borderId="0" xfId="0" applyAlignment="1">
      <alignment wrapText="1"/>
    </xf>
    <xf numFmtId="0" fontId="5" fillId="34" borderId="10" xfId="57" applyFont="1" applyFill="1" applyBorder="1" applyAlignment="1">
      <alignment horizontal="center" wrapText="1"/>
      <protection/>
    </xf>
    <xf numFmtId="0" fontId="0" fillId="0" borderId="10" xfId="0" applyFill="1" applyBorder="1" applyAlignment="1">
      <alignment/>
    </xf>
    <xf numFmtId="0" fontId="0" fillId="0" borderId="10" xfId="0" applyFill="1" applyBorder="1" applyAlignment="1">
      <alignment horizontal="center"/>
    </xf>
    <xf numFmtId="164" fontId="0" fillId="0" borderId="10" xfId="44" applyNumberFormat="1" applyFont="1" applyFill="1" applyBorder="1" applyAlignment="1">
      <alignment/>
    </xf>
    <xf numFmtId="0" fontId="0" fillId="0" borderId="10" xfId="44" applyNumberFormat="1" applyFont="1" applyFill="1" applyBorder="1" applyAlignment="1">
      <alignment/>
    </xf>
    <xf numFmtId="9" fontId="0" fillId="0" borderId="10" xfId="0" applyNumberFormat="1" applyFont="1" applyFill="1" applyBorder="1" applyAlignment="1">
      <alignment/>
    </xf>
    <xf numFmtId="14" fontId="0" fillId="0" borderId="10" xfId="0" applyNumberFormat="1" applyFill="1" applyBorder="1" applyAlignment="1">
      <alignment/>
    </xf>
    <xf numFmtId="0" fontId="0" fillId="0" borderId="10" xfId="0" applyNumberFormat="1" applyFill="1" applyBorder="1" applyAlignment="1">
      <alignment/>
    </xf>
    <xf numFmtId="164" fontId="45" fillId="33" borderId="11" xfId="44" applyNumberFormat="1" applyFont="1" applyFill="1" applyBorder="1" applyAlignment="1">
      <alignment vertical="top" wrapText="1"/>
    </xf>
    <xf numFmtId="0" fontId="0" fillId="0" borderId="0" xfId="0" applyAlignment="1">
      <alignment horizontal="center" wrapText="1"/>
    </xf>
    <xf numFmtId="0" fontId="0" fillId="0" borderId="0" xfId="0" applyBorder="1" applyAlignment="1">
      <alignment/>
    </xf>
    <xf numFmtId="0" fontId="0" fillId="0" borderId="0" xfId="0" applyBorder="1" applyAlignment="1">
      <alignment horizontal="center"/>
    </xf>
    <xf numFmtId="164" fontId="0" fillId="0" borderId="0" xfId="44" applyNumberFormat="1" applyFont="1" applyBorder="1" applyAlignment="1">
      <alignment/>
    </xf>
    <xf numFmtId="164" fontId="45" fillId="0" borderId="10" xfId="44" applyNumberFormat="1" applyFont="1" applyFill="1" applyBorder="1" applyAlignment="1">
      <alignment/>
    </xf>
    <xf numFmtId="9" fontId="0" fillId="35" borderId="12" xfId="0" applyNumberFormat="1" applyFill="1" applyBorder="1" applyAlignment="1">
      <alignment/>
    </xf>
    <xf numFmtId="14" fontId="0" fillId="35" borderId="13" xfId="0" applyNumberFormat="1" applyFill="1" applyBorder="1" applyAlignment="1">
      <alignment/>
    </xf>
    <xf numFmtId="0" fontId="0" fillId="35" borderId="13" xfId="0" applyFill="1" applyBorder="1" applyAlignment="1">
      <alignment horizontal="center"/>
    </xf>
    <xf numFmtId="0" fontId="0" fillId="35" borderId="11" xfId="0" applyFill="1" applyBorder="1" applyAlignment="1">
      <alignment/>
    </xf>
    <xf numFmtId="0" fontId="45" fillId="0" borderId="0" xfId="0" applyFont="1" applyFill="1" applyBorder="1" applyAlignment="1">
      <alignment horizontal="center"/>
    </xf>
    <xf numFmtId="0" fontId="45" fillId="0" borderId="0" xfId="0" applyFont="1" applyBorder="1" applyAlignment="1">
      <alignment horizontal="center"/>
    </xf>
    <xf numFmtId="0" fontId="49" fillId="0" borderId="14" xfId="0" applyFont="1" applyBorder="1" applyAlignment="1">
      <alignment horizontal="center" vertical="center"/>
    </xf>
    <xf numFmtId="0" fontId="45" fillId="0" borderId="15" xfId="0" applyFont="1" applyBorder="1" applyAlignment="1">
      <alignment horizontal="center"/>
    </xf>
    <xf numFmtId="164" fontId="45" fillId="0" borderId="15" xfId="44" applyNumberFormat="1" applyFont="1" applyFill="1" applyBorder="1" applyAlignment="1">
      <alignment/>
    </xf>
    <xf numFmtId="0" fontId="50" fillId="33" borderId="15" xfId="0" applyFont="1" applyFill="1" applyBorder="1" applyAlignment="1">
      <alignment wrapText="1"/>
    </xf>
    <xf numFmtId="0" fontId="6" fillId="0" borderId="15" xfId="57" applyFont="1" applyFill="1" applyBorder="1" applyAlignment="1">
      <alignment horizontal="right" wrapText="1"/>
      <protection/>
    </xf>
    <xf numFmtId="9" fontId="0" fillId="0" borderId="15" xfId="0" applyNumberFormat="1" applyFill="1" applyBorder="1" applyAlignment="1">
      <alignment vertical="top"/>
    </xf>
    <xf numFmtId="0" fontId="0" fillId="0" borderId="15" xfId="0" applyFill="1" applyBorder="1" applyAlignment="1">
      <alignment/>
    </xf>
    <xf numFmtId="9" fontId="0" fillId="0" borderId="15" xfId="0" applyNumberFormat="1" applyFill="1" applyBorder="1" applyAlignment="1">
      <alignment/>
    </xf>
    <xf numFmtId="14" fontId="0" fillId="0" borderId="15" xfId="0" applyNumberForma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0" fontId="0" fillId="0" borderId="10" xfId="0" applyFill="1" applyBorder="1" applyAlignment="1">
      <alignment/>
    </xf>
    <xf numFmtId="0" fontId="45" fillId="33" borderId="10" xfId="0" applyFont="1" applyFill="1" applyBorder="1" applyAlignment="1">
      <alignment wrapText="1"/>
    </xf>
    <xf numFmtId="0" fontId="4" fillId="0" borderId="10" xfId="57" applyFont="1" applyFill="1" applyBorder="1" applyAlignment="1">
      <alignment horizontal="right" wrapText="1"/>
      <protection/>
    </xf>
    <xf numFmtId="0" fontId="45" fillId="0" borderId="10" xfId="0" applyFont="1" applyFill="1" applyBorder="1" applyAlignment="1">
      <alignment horizontal="right" vertical="top" wrapText="1"/>
    </xf>
    <xf numFmtId="0" fontId="0" fillId="0" borderId="10" xfId="0" applyBorder="1" applyAlignment="1">
      <alignment horizontal="center"/>
    </xf>
    <xf numFmtId="0" fontId="45" fillId="0" borderId="13" xfId="0" applyFont="1" applyFill="1" applyBorder="1" applyAlignment="1">
      <alignment horizontal="center"/>
    </xf>
    <xf numFmtId="0" fontId="0" fillId="0" borderId="10" xfId="42" applyNumberFormat="1" applyFont="1" applyFill="1" applyBorder="1" applyAlignment="1">
      <alignment/>
    </xf>
    <xf numFmtId="42" fontId="0" fillId="0" borderId="10" xfId="0" applyNumberFormat="1" applyBorder="1" applyAlignment="1">
      <alignment horizontal="center"/>
    </xf>
    <xf numFmtId="44" fontId="45" fillId="0" borderId="10" xfId="44" applyNumberFormat="1" applyFont="1" applyFill="1" applyBorder="1" applyAlignment="1">
      <alignment/>
    </xf>
    <xf numFmtId="9" fontId="0" fillId="0" borderId="10" xfId="0" applyNumberFormat="1" applyBorder="1" applyAlignment="1">
      <alignment horizontal="center"/>
    </xf>
    <xf numFmtId="14" fontId="0" fillId="0" borderId="10" xfId="0" applyNumberFormat="1" applyBorder="1" applyAlignment="1">
      <alignment horizontal="center"/>
    </xf>
    <xf numFmtId="0" fontId="45" fillId="0" borderId="10" xfId="0" applyFont="1" applyFill="1" applyBorder="1" applyAlignment="1">
      <alignment wrapText="1"/>
    </xf>
    <xf numFmtId="164" fontId="0" fillId="0" borderId="10" xfId="0" applyNumberFormat="1" applyBorder="1" applyAlignment="1">
      <alignment horizontal="center"/>
    </xf>
    <xf numFmtId="0" fontId="0" fillId="0" borderId="10" xfId="0" applyBorder="1" applyAlignment="1">
      <alignment horizontal="right"/>
    </xf>
    <xf numFmtId="6" fontId="0" fillId="0" borderId="0" xfId="0" applyNumberFormat="1" applyAlignment="1">
      <alignment wrapText="1"/>
    </xf>
    <xf numFmtId="0" fontId="47" fillId="33" borderId="0" xfId="0" applyFont="1" applyFill="1" applyBorder="1" applyAlignment="1">
      <alignment horizontal="left" vertical="center" wrapText="1"/>
    </xf>
    <xf numFmtId="9" fontId="0" fillId="0" borderId="12" xfId="0" applyNumberFormat="1" applyBorder="1" applyAlignment="1">
      <alignment horizontal="center"/>
    </xf>
    <xf numFmtId="14" fontId="0" fillId="0" borderId="13" xfId="0" applyNumberFormat="1" applyBorder="1" applyAlignment="1">
      <alignment horizontal="center"/>
    </xf>
    <xf numFmtId="0" fontId="47" fillId="33" borderId="0" xfId="0" applyFont="1" applyFill="1" applyBorder="1" applyAlignment="1">
      <alignment horizontal="left" vertical="center" wrapText="1"/>
    </xf>
    <xf numFmtId="0" fontId="0" fillId="0" borderId="0" xfId="0" applyFill="1" applyBorder="1" applyAlignment="1">
      <alignment horizontal="center"/>
    </xf>
    <xf numFmtId="164" fontId="0" fillId="0" borderId="0" xfId="0" applyNumberFormat="1" applyAlignment="1">
      <alignment/>
    </xf>
    <xf numFmtId="0" fontId="0" fillId="0" borderId="10" xfId="0" applyFill="1" applyBorder="1" applyAlignment="1">
      <alignment horizontal="center" vertical="center"/>
    </xf>
    <xf numFmtId="0" fontId="47" fillId="33" borderId="0" xfId="0" applyFont="1" applyFill="1" applyBorder="1" applyAlignment="1">
      <alignment horizontal="left" vertical="center" wrapText="1"/>
    </xf>
    <xf numFmtId="0" fontId="45" fillId="0" borderId="10" xfId="0" applyFont="1" applyFill="1" applyBorder="1" applyAlignment="1">
      <alignment horizontal="center" vertical="top" wrapText="1"/>
    </xf>
    <xf numFmtId="0" fontId="45" fillId="33" borderId="10" xfId="0" applyFont="1" applyFill="1" applyBorder="1" applyAlignment="1">
      <alignment horizontal="center" wrapText="1"/>
    </xf>
    <xf numFmtId="164" fontId="45" fillId="33" borderId="10" xfId="44" applyNumberFormat="1" applyFont="1" applyFill="1" applyBorder="1" applyAlignment="1">
      <alignment vertical="top" wrapText="1"/>
    </xf>
    <xf numFmtId="164" fontId="0" fillId="0" borderId="10" xfId="0" applyNumberFormat="1" applyFill="1" applyBorder="1" applyAlignment="1">
      <alignment horizontal="center"/>
    </xf>
    <xf numFmtId="0" fontId="0" fillId="0" borderId="10" xfId="0" applyFill="1" applyBorder="1" applyAlignment="1">
      <alignment horizontal="right"/>
    </xf>
    <xf numFmtId="9" fontId="0" fillId="0" borderId="10" xfId="0" applyNumberFormat="1" applyFill="1" applyBorder="1" applyAlignment="1">
      <alignment horizontal="center"/>
    </xf>
    <xf numFmtId="14" fontId="0" fillId="0" borderId="13" xfId="0" applyNumberFormat="1" applyFill="1" applyBorder="1" applyAlignment="1">
      <alignment horizontal="center"/>
    </xf>
    <xf numFmtId="0" fontId="0" fillId="36" borderId="10" xfId="0" applyFill="1" applyBorder="1" applyAlignment="1">
      <alignment horizontal="center"/>
    </xf>
    <xf numFmtId="164" fontId="0" fillId="36" borderId="10" xfId="0" applyNumberFormat="1" applyFill="1" applyBorder="1" applyAlignment="1">
      <alignment horizontal="center"/>
    </xf>
    <xf numFmtId="0" fontId="0" fillId="36" borderId="10" xfId="0" applyFill="1" applyBorder="1" applyAlignment="1">
      <alignment horizontal="right"/>
    </xf>
    <xf numFmtId="9" fontId="0" fillId="36" borderId="10" xfId="0" applyNumberFormat="1" applyFill="1" applyBorder="1" applyAlignment="1">
      <alignment horizontal="center"/>
    </xf>
    <xf numFmtId="14" fontId="0" fillId="36" borderId="13" xfId="0" applyNumberFormat="1" applyFill="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0" fillId="36" borderId="16" xfId="0" applyFill="1" applyBorder="1" applyAlignment="1">
      <alignment horizontal="center"/>
    </xf>
    <xf numFmtId="164" fontId="0" fillId="36" borderId="16" xfId="0" applyNumberFormat="1" applyFill="1" applyBorder="1" applyAlignment="1">
      <alignment horizontal="center"/>
    </xf>
    <xf numFmtId="0" fontId="0" fillId="36" borderId="16" xfId="0" applyFill="1" applyBorder="1" applyAlignment="1">
      <alignment horizontal="right"/>
    </xf>
    <xf numFmtId="9" fontId="0" fillId="36" borderId="16" xfId="0" applyNumberFormat="1" applyFill="1" applyBorder="1" applyAlignment="1">
      <alignment horizontal="center"/>
    </xf>
    <xf numFmtId="14" fontId="0" fillId="36" borderId="15" xfId="0" applyNumberFormat="1" applyFill="1" applyBorder="1" applyAlignment="1">
      <alignment horizontal="center"/>
    </xf>
    <xf numFmtId="14" fontId="0" fillId="36" borderId="10" xfId="0" applyNumberFormat="1" applyFill="1" applyBorder="1" applyAlignment="1">
      <alignment horizontal="center"/>
    </xf>
    <xf numFmtId="164" fontId="45" fillId="0" borderId="0" xfId="44" applyNumberFormat="1" applyFont="1" applyFill="1" applyBorder="1" applyAlignment="1">
      <alignment/>
    </xf>
    <xf numFmtId="0" fontId="50" fillId="33" borderId="0" xfId="0" applyFont="1" applyFill="1" applyBorder="1" applyAlignment="1">
      <alignment wrapText="1"/>
    </xf>
    <xf numFmtId="9" fontId="0" fillId="0" borderId="0" xfId="0" applyNumberFormat="1" applyFill="1" applyBorder="1" applyAlignment="1">
      <alignment/>
    </xf>
    <xf numFmtId="14" fontId="0" fillId="0" borderId="0" xfId="0" applyNumberFormat="1" applyFill="1" applyBorder="1" applyAlignment="1">
      <alignment/>
    </xf>
    <xf numFmtId="173" fontId="0" fillId="0" borderId="0" xfId="0" applyNumberFormat="1" applyFill="1" applyBorder="1" applyAlignment="1">
      <alignment/>
    </xf>
    <xf numFmtId="164" fontId="51" fillId="0" borderId="10" xfId="44" applyNumberFormat="1" applyFont="1" applyFill="1" applyBorder="1" applyAlignment="1">
      <alignment/>
    </xf>
    <xf numFmtId="0" fontId="51" fillId="33" borderId="10" xfId="0" applyFont="1" applyFill="1" applyBorder="1" applyAlignment="1">
      <alignment horizontal="center" wrapText="1"/>
    </xf>
    <xf numFmtId="6" fontId="51" fillId="0" borderId="14" xfId="0" applyNumberFormat="1" applyFont="1" applyBorder="1" applyAlignment="1">
      <alignment/>
    </xf>
    <xf numFmtId="9" fontId="0" fillId="36" borderId="12" xfId="0" applyNumberFormat="1" applyFill="1" applyBorder="1" applyAlignment="1">
      <alignment horizontal="center"/>
    </xf>
    <xf numFmtId="0" fontId="0" fillId="35" borderId="10" xfId="0" applyFill="1" applyBorder="1" applyAlignment="1">
      <alignment horizontal="center"/>
    </xf>
    <xf numFmtId="3" fontId="0" fillId="0" borderId="10" xfId="0" applyNumberFormat="1" applyBorder="1" applyAlignment="1">
      <alignment horizontal="right"/>
    </xf>
    <xf numFmtId="3" fontId="0" fillId="36" borderId="10" xfId="0" applyNumberFormat="1" applyFill="1" applyBorder="1" applyAlignment="1">
      <alignment horizontal="right"/>
    </xf>
    <xf numFmtId="3" fontId="51" fillId="33" borderId="10" xfId="0" applyNumberFormat="1" applyFont="1" applyFill="1" applyBorder="1" applyAlignment="1">
      <alignment wrapText="1"/>
    </xf>
    <xf numFmtId="173" fontId="0" fillId="36" borderId="14" xfId="0" applyNumberFormat="1" applyFill="1" applyBorder="1" applyAlignment="1">
      <alignment/>
    </xf>
    <xf numFmtId="0" fontId="47" fillId="33" borderId="0" xfId="0" applyFont="1" applyFill="1" applyBorder="1" applyAlignment="1">
      <alignment horizontal="left" vertical="center" wrapText="1"/>
    </xf>
    <xf numFmtId="6" fontId="51" fillId="0" borderId="14" xfId="0" applyNumberFormat="1" applyFont="1" applyBorder="1" applyAlignment="1">
      <alignment/>
    </xf>
    <xf numFmtId="0" fontId="0" fillId="0" borderId="0" xfId="0" applyFill="1" applyBorder="1" applyAlignment="1">
      <alignment horizontal="center"/>
    </xf>
    <xf numFmtId="0" fontId="0" fillId="0" borderId="0" xfId="0" applyFill="1" applyBorder="1" applyAlignment="1">
      <alignment horizontal="center"/>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0" fillId="0" borderId="0" xfId="0" applyFill="1" applyBorder="1" applyAlignment="1">
      <alignment horizontal="center"/>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173" fontId="0" fillId="36" borderId="0" xfId="0" applyNumberFormat="1" applyFill="1" applyBorder="1" applyAlignment="1">
      <alignment/>
    </xf>
    <xf numFmtId="0" fontId="0" fillId="0" borderId="0" xfId="0" applyFill="1" applyBorder="1" applyAlignment="1">
      <alignment horizontal="center"/>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33" borderId="10" xfId="0" applyFill="1" applyBorder="1" applyAlignment="1">
      <alignment horizontal="center"/>
    </xf>
    <xf numFmtId="164" fontId="0" fillId="33" borderId="10" xfId="0" applyNumberFormat="1" applyFill="1" applyBorder="1" applyAlignment="1">
      <alignment horizontal="center"/>
    </xf>
    <xf numFmtId="0" fontId="0" fillId="33" borderId="10" xfId="0" applyFill="1" applyBorder="1" applyAlignment="1">
      <alignment horizontal="right"/>
    </xf>
    <xf numFmtId="9" fontId="0" fillId="33" borderId="10" xfId="0" applyNumberFormat="1" applyFill="1" applyBorder="1" applyAlignment="1">
      <alignment horizontal="center"/>
    </xf>
    <xf numFmtId="14" fontId="0" fillId="33" borderId="13" xfId="0" applyNumberFormat="1" applyFill="1" applyBorder="1" applyAlignment="1">
      <alignment horizontal="center"/>
    </xf>
    <xf numFmtId="14" fontId="0" fillId="0" borderId="10" xfId="0" applyNumberFormat="1" applyFill="1" applyBorder="1" applyAlignment="1">
      <alignment horizontal="center"/>
    </xf>
    <xf numFmtId="9" fontId="0" fillId="0" borderId="12" xfId="0" applyNumberFormat="1" applyFill="1" applyBorder="1" applyAlignment="1">
      <alignment horizontal="center"/>
    </xf>
    <xf numFmtId="0" fontId="1" fillId="0" borderId="11" xfId="0" applyFont="1" applyFill="1" applyBorder="1" applyAlignment="1">
      <alignment horizontal="center"/>
    </xf>
    <xf numFmtId="0" fontId="1" fillId="0" borderId="0" xfId="0" applyFont="1" applyFill="1" applyAlignment="1">
      <alignment horizontal="center"/>
    </xf>
    <xf numFmtId="0" fontId="0" fillId="0" borderId="16" xfId="0" applyFill="1" applyBorder="1" applyAlignment="1">
      <alignment horizontal="center"/>
    </xf>
    <xf numFmtId="164" fontId="0" fillId="0" borderId="16" xfId="0" applyNumberFormat="1" applyFill="1" applyBorder="1" applyAlignment="1">
      <alignment horizontal="center"/>
    </xf>
    <xf numFmtId="0" fontId="0" fillId="0" borderId="16" xfId="0" applyFill="1" applyBorder="1" applyAlignment="1">
      <alignment horizontal="right"/>
    </xf>
    <xf numFmtId="9" fontId="0" fillId="0" borderId="16" xfId="0" applyNumberFormat="1" applyFill="1" applyBorder="1" applyAlignment="1">
      <alignment horizontal="center"/>
    </xf>
    <xf numFmtId="14" fontId="0" fillId="0" borderId="15" xfId="0" applyNumberFormat="1" applyFill="1" applyBorder="1" applyAlignment="1">
      <alignment horizontal="center"/>
    </xf>
    <xf numFmtId="3" fontId="0" fillId="0" borderId="10" xfId="0" applyNumberFormat="1" applyFill="1" applyBorder="1" applyAlignment="1">
      <alignment horizontal="righ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xf>
    <xf numFmtId="6" fontId="51" fillId="0" borderId="14" xfId="0" applyNumberFormat="1" applyFont="1" applyBorder="1" applyAlignment="1">
      <alignment/>
    </xf>
    <xf numFmtId="0" fontId="0" fillId="0" borderId="15" xfId="0" applyFill="1" applyBorder="1" applyAlignment="1">
      <alignment horizontal="center"/>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xf>
    <xf numFmtId="6" fontId="51" fillId="0" borderId="14" xfId="0" applyNumberFormat="1" applyFont="1" applyBorder="1" applyAlignment="1">
      <alignment/>
    </xf>
    <xf numFmtId="0" fontId="0" fillId="0" borderId="15" xfId="0" applyFill="1" applyBorder="1" applyAlignment="1">
      <alignment horizontal="center"/>
    </xf>
    <xf numFmtId="0" fontId="0" fillId="0" borderId="0" xfId="0" applyFill="1" applyBorder="1" applyAlignment="1">
      <alignment horizontal="center"/>
    </xf>
    <xf numFmtId="9" fontId="0" fillId="35" borderId="12" xfId="0" applyNumberFormat="1" applyFill="1" applyBorder="1" applyAlignment="1">
      <alignment vertical="top"/>
    </xf>
    <xf numFmtId="0" fontId="0" fillId="35" borderId="13" xfId="0" applyFill="1" applyBorder="1" applyAlignment="1">
      <alignment/>
    </xf>
    <xf numFmtId="0" fontId="0" fillId="35" borderId="11" xfId="0" applyFill="1" applyBorder="1" applyAlignment="1">
      <alignment/>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xf>
    <xf numFmtId="9" fontId="0" fillId="35" borderId="12" xfId="0" applyNumberFormat="1" applyFill="1" applyBorder="1" applyAlignment="1">
      <alignment vertical="top"/>
    </xf>
    <xf numFmtId="0" fontId="0" fillId="35" borderId="13" xfId="0" applyFill="1" applyBorder="1" applyAlignment="1">
      <alignment/>
    </xf>
    <xf numFmtId="0" fontId="0" fillId="35" borderId="11" xfId="0" applyFill="1" applyBorder="1" applyAlignment="1">
      <alignment/>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164" fontId="45" fillId="33" borderId="16" xfId="44" applyNumberFormat="1" applyFont="1" applyFill="1" applyBorder="1" applyAlignment="1">
      <alignment vertical="top" wrapText="1"/>
    </xf>
    <xf numFmtId="164" fontId="45" fillId="33" borderId="17" xfId="44" applyNumberFormat="1" applyFont="1" applyFill="1" applyBorder="1" applyAlignment="1">
      <alignment vertical="top" wrapText="1"/>
    </xf>
    <xf numFmtId="0" fontId="45" fillId="0" borderId="16" xfId="0" applyFont="1" applyFill="1" applyBorder="1" applyAlignment="1">
      <alignment horizontal="center" vertical="top" wrapText="1"/>
    </xf>
    <xf numFmtId="0" fontId="45" fillId="0" borderId="16" xfId="0" applyFont="1" applyFill="1" applyBorder="1" applyAlignment="1">
      <alignment horizontal="right" vertical="top" wrapText="1"/>
    </xf>
    <xf numFmtId="0" fontId="45" fillId="0" borderId="16" xfId="0" applyFont="1" applyFill="1" applyBorder="1" applyAlignment="1">
      <alignment wrapText="1"/>
    </xf>
    <xf numFmtId="164" fontId="51" fillId="0" borderId="16" xfId="44" applyNumberFormat="1" applyFont="1" applyFill="1" applyBorder="1" applyAlignment="1">
      <alignment/>
    </xf>
    <xf numFmtId="0" fontId="51" fillId="33" borderId="16" xfId="0" applyFont="1" applyFill="1" applyBorder="1" applyAlignment="1">
      <alignment horizontal="center" wrapText="1"/>
    </xf>
    <xf numFmtId="3" fontId="51" fillId="33" borderId="16" xfId="0" applyNumberFormat="1" applyFont="1" applyFill="1" applyBorder="1" applyAlignment="1">
      <alignment wrapText="1"/>
    </xf>
    <xf numFmtId="164" fontId="45" fillId="0" borderId="17" xfId="44" applyNumberFormat="1" applyFont="1" applyFill="1" applyBorder="1" applyAlignment="1">
      <alignment/>
    </xf>
    <xf numFmtId="0" fontId="45" fillId="33" borderId="17" xfId="0" applyFont="1" applyFill="1" applyBorder="1" applyAlignment="1">
      <alignment horizontal="center" wrapText="1"/>
    </xf>
    <xf numFmtId="0" fontId="4" fillId="0" borderId="17" xfId="57" applyFont="1" applyFill="1" applyBorder="1" applyAlignment="1">
      <alignment horizontal="right" wrapText="1"/>
      <protection/>
    </xf>
    <xf numFmtId="164" fontId="0" fillId="0" borderId="17" xfId="0" applyNumberFormat="1" applyBorder="1" applyAlignment="1">
      <alignment horizontal="center"/>
    </xf>
    <xf numFmtId="3" fontId="0" fillId="0" borderId="17" xfId="0" applyNumberFormat="1" applyBorder="1" applyAlignment="1">
      <alignment horizontal="right"/>
    </xf>
    <xf numFmtId="0" fontId="0" fillId="33" borderId="16" xfId="0" applyFill="1" applyBorder="1" applyAlignment="1">
      <alignment horizontal="center"/>
    </xf>
    <xf numFmtId="164" fontId="0" fillId="33" borderId="16" xfId="0" applyNumberFormat="1" applyFill="1" applyBorder="1" applyAlignment="1">
      <alignment horizontal="center"/>
    </xf>
    <xf numFmtId="0" fontId="0" fillId="33" borderId="16" xfId="0" applyFill="1" applyBorder="1" applyAlignment="1">
      <alignment horizontal="right"/>
    </xf>
    <xf numFmtId="9" fontId="0" fillId="33" borderId="16" xfId="0" applyNumberFormat="1" applyFill="1" applyBorder="1" applyAlignment="1">
      <alignment horizontal="center"/>
    </xf>
    <xf numFmtId="14" fontId="0" fillId="33" borderId="15" xfId="0" applyNumberFormat="1" applyFill="1" applyBorder="1" applyAlignment="1">
      <alignment horizontal="center"/>
    </xf>
    <xf numFmtId="0" fontId="0" fillId="0" borderId="0" xfId="0" applyFill="1" applyBorder="1" applyAlignment="1">
      <alignment/>
    </xf>
    <xf numFmtId="164" fontId="45" fillId="0" borderId="18" xfId="44" applyNumberFormat="1" applyFont="1" applyFill="1" applyBorder="1" applyAlignment="1">
      <alignment/>
    </xf>
    <xf numFmtId="0" fontId="45" fillId="33" borderId="18" xfId="0" applyFont="1" applyFill="1" applyBorder="1" applyAlignment="1">
      <alignment horizontal="center" wrapText="1"/>
    </xf>
    <xf numFmtId="0" fontId="4" fillId="0" borderId="18" xfId="57" applyFont="1" applyFill="1" applyBorder="1" applyAlignment="1">
      <alignment horizontal="right" wrapText="1"/>
      <protection/>
    </xf>
    <xf numFmtId="164" fontId="45" fillId="33" borderId="18" xfId="44" applyNumberFormat="1" applyFont="1" applyFill="1" applyBorder="1" applyAlignment="1">
      <alignment vertical="top" wrapText="1"/>
    </xf>
    <xf numFmtId="0" fontId="45" fillId="0" borderId="18" xfId="0" applyFont="1" applyFill="1" applyBorder="1" applyAlignment="1">
      <alignment horizontal="center" vertical="top" wrapText="1"/>
    </xf>
    <xf numFmtId="0" fontId="45" fillId="0" borderId="18" xfId="0" applyFont="1" applyFill="1" applyBorder="1" applyAlignment="1">
      <alignment horizontal="right" vertical="top" wrapText="1"/>
    </xf>
    <xf numFmtId="0" fontId="45" fillId="0" borderId="18" xfId="0" applyFont="1" applyFill="1" applyBorder="1" applyAlignment="1">
      <alignment wrapText="1"/>
    </xf>
    <xf numFmtId="0" fontId="0" fillId="0" borderId="16" xfId="0" applyFill="1" applyBorder="1" applyAlignment="1">
      <alignment/>
    </xf>
    <xf numFmtId="164" fontId="0" fillId="0" borderId="16" xfId="44" applyNumberFormat="1" applyFont="1" applyFill="1" applyBorder="1" applyAlignment="1">
      <alignment/>
    </xf>
    <xf numFmtId="0" fontId="0" fillId="0" borderId="16" xfId="0" applyNumberFormat="1" applyFill="1" applyBorder="1" applyAlignment="1">
      <alignment/>
    </xf>
    <xf numFmtId="0" fontId="0" fillId="0" borderId="16" xfId="42" applyNumberFormat="1" applyFont="1" applyFill="1" applyBorder="1" applyAlignment="1">
      <alignment/>
    </xf>
    <xf numFmtId="9" fontId="0" fillId="0" borderId="16" xfId="0" applyNumberFormat="1" applyFont="1" applyFill="1" applyBorder="1" applyAlignment="1">
      <alignment/>
    </xf>
    <xf numFmtId="14" fontId="0" fillId="0" borderId="16" xfId="0" applyNumberFormat="1" applyFill="1" applyBorder="1" applyAlignment="1">
      <alignmen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xf>
    <xf numFmtId="6" fontId="51" fillId="0" borderId="14" xfId="0" applyNumberFormat="1" applyFont="1" applyBorder="1" applyAlignment="1">
      <alignment/>
    </xf>
    <xf numFmtId="0" fontId="0" fillId="35" borderId="13" xfId="0" applyFill="1" applyBorder="1" applyAlignment="1">
      <alignment/>
    </xf>
    <xf numFmtId="0" fontId="0" fillId="35" borderId="11" xfId="0" applyFill="1" applyBorder="1" applyAlignment="1">
      <alignment/>
    </xf>
    <xf numFmtId="9" fontId="0" fillId="35" borderId="12" xfId="0" applyNumberFormat="1" applyFill="1" applyBorder="1" applyAlignment="1">
      <alignment vertical="top"/>
    </xf>
    <xf numFmtId="0" fontId="0" fillId="35" borderId="13" xfId="0" applyFill="1" applyBorder="1" applyAlignment="1">
      <alignment/>
    </xf>
    <xf numFmtId="0" fontId="0" fillId="35" borderId="11" xfId="0" applyFill="1" applyBorder="1" applyAlignment="1">
      <alignment/>
    </xf>
    <xf numFmtId="0" fontId="0" fillId="0" borderId="0" xfId="0" applyFill="1" applyBorder="1" applyAlignment="1">
      <alignment horizontal="center"/>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9" fontId="0" fillId="35" borderId="12" xfId="0" applyNumberFormat="1" applyFill="1" applyBorder="1" applyAlignment="1">
      <alignment vertical="top"/>
    </xf>
    <xf numFmtId="0" fontId="0" fillId="35" borderId="19" xfId="0" applyFill="1" applyBorder="1" applyAlignment="1">
      <alignment/>
    </xf>
    <xf numFmtId="0" fontId="0" fillId="35" borderId="20" xfId="0" applyFill="1" applyBorder="1" applyAlignment="1">
      <alignment/>
    </xf>
    <xf numFmtId="0" fontId="0" fillId="35" borderId="13" xfId="0" applyFill="1" applyBorder="1" applyAlignment="1">
      <alignment/>
    </xf>
    <xf numFmtId="0" fontId="0" fillId="35" borderId="11"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0" borderId="0" xfId="0" applyFill="1" applyBorder="1" applyAlignment="1">
      <alignment horizontal="center"/>
    </xf>
    <xf numFmtId="6" fontId="51" fillId="0" borderId="14" xfId="0" applyNumberFormat="1" applyFont="1" applyBorder="1" applyAlignment="1">
      <alignment/>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9" fontId="0" fillId="35" borderId="12" xfId="0" applyNumberFormat="1" applyFill="1" applyBorder="1" applyAlignment="1">
      <alignment vertical="top"/>
    </xf>
    <xf numFmtId="164" fontId="45" fillId="37" borderId="17" xfId="44" applyNumberFormat="1" applyFont="1" applyFill="1" applyBorder="1" applyAlignment="1">
      <alignment vertical="top" wrapText="1"/>
    </xf>
    <xf numFmtId="164" fontId="45" fillId="37" borderId="10" xfId="44" applyNumberFormat="1" applyFont="1" applyFill="1" applyBorder="1" applyAlignment="1">
      <alignment vertical="top" wrapText="1"/>
    </xf>
    <xf numFmtId="0" fontId="0" fillId="0" borderId="0" xfId="0" applyAlignment="1">
      <alignment/>
    </xf>
    <xf numFmtId="0" fontId="51" fillId="33" borderId="0" xfId="0" applyFont="1" applyFill="1" applyAlignment="1">
      <alignment horizontal="center" wrapText="1"/>
    </xf>
    <xf numFmtId="0" fontId="50" fillId="33" borderId="0" xfId="0" applyFont="1" applyFill="1" applyAlignment="1">
      <alignment horizontal="center" wrapText="1"/>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xf>
    <xf numFmtId="0" fontId="3" fillId="0" borderId="0" xfId="57" applyFont="1" applyFill="1" applyBorder="1" applyAlignment="1">
      <alignment horizontal="left"/>
      <protection/>
    </xf>
    <xf numFmtId="164" fontId="0" fillId="33" borderId="0" xfId="0" applyNumberFormat="1" applyFill="1" applyBorder="1" applyAlignment="1">
      <alignment horizontal="center" wrapText="1"/>
    </xf>
    <xf numFmtId="0" fontId="0" fillId="0" borderId="0" xfId="0" applyBorder="1" applyAlignment="1">
      <alignment/>
    </xf>
    <xf numFmtId="164" fontId="45" fillId="33" borderId="0" xfId="0" applyNumberFormat="1" applyFont="1" applyFill="1" applyBorder="1" applyAlignment="1">
      <alignment horizontal="right" wrapText="1"/>
    </xf>
    <xf numFmtId="0" fontId="0" fillId="0" borderId="0" xfId="0" applyBorder="1" applyAlignment="1">
      <alignment wrapText="1"/>
    </xf>
    <xf numFmtId="0" fontId="0" fillId="0" borderId="13" xfId="0" applyBorder="1" applyAlignment="1">
      <alignment/>
    </xf>
    <xf numFmtId="6" fontId="51" fillId="0" borderId="13" xfId="0" applyNumberFormat="1" applyFont="1" applyBorder="1" applyAlignment="1">
      <alignment/>
    </xf>
    <xf numFmtId="0" fontId="51" fillId="0" borderId="13" xfId="0" applyFont="1" applyBorder="1" applyAlignment="1">
      <alignment/>
    </xf>
    <xf numFmtId="0" fontId="53" fillId="35" borderId="12" xfId="0" applyFont="1" applyFill="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xf>
    <xf numFmtId="0" fontId="0" fillId="0" borderId="11" xfId="0" applyFill="1" applyBorder="1" applyAlignment="1">
      <alignment/>
    </xf>
    <xf numFmtId="0" fontId="0" fillId="0" borderId="21" xfId="0" applyFill="1" applyBorder="1" applyAlignment="1">
      <alignment horizontal="center" wrapText="1"/>
    </xf>
    <xf numFmtId="0" fontId="0" fillId="0" borderId="15" xfId="0" applyFill="1" applyBorder="1" applyAlignment="1">
      <alignment wrapText="1"/>
    </xf>
    <xf numFmtId="0" fontId="0" fillId="0" borderId="22" xfId="0" applyFill="1" applyBorder="1" applyAlignment="1">
      <alignment wrapText="1"/>
    </xf>
    <xf numFmtId="0" fontId="0" fillId="0" borderId="13" xfId="0" applyFill="1" applyBorder="1" applyAlignment="1">
      <alignment wrapText="1"/>
    </xf>
    <xf numFmtId="0" fontId="0" fillId="0" borderId="11" xfId="0" applyFill="1" applyBorder="1" applyAlignment="1">
      <alignment wrapText="1"/>
    </xf>
    <xf numFmtId="0" fontId="45" fillId="33" borderId="23" xfId="0" applyFont="1" applyFill="1" applyBorder="1" applyAlignment="1">
      <alignment horizontal="center" vertical="top" wrapText="1"/>
    </xf>
    <xf numFmtId="0" fontId="0" fillId="0" borderId="24" xfId="0" applyFont="1" applyBorder="1" applyAlignment="1">
      <alignment horizontal="center"/>
    </xf>
    <xf numFmtId="14" fontId="46" fillId="35" borderId="23" xfId="0" applyNumberFormat="1" applyFont="1" applyFill="1" applyBorder="1" applyAlignment="1">
      <alignment/>
    </xf>
    <xf numFmtId="0" fontId="46" fillId="35" borderId="24" xfId="0" applyFont="1" applyFill="1" applyBorder="1" applyAlignment="1">
      <alignment/>
    </xf>
    <xf numFmtId="0" fontId="46" fillId="35" borderId="25" xfId="0" applyFont="1" applyFill="1" applyBorder="1" applyAlignment="1">
      <alignment/>
    </xf>
    <xf numFmtId="0" fontId="45" fillId="33" borderId="26" xfId="0" applyFont="1" applyFill="1" applyBorder="1" applyAlignment="1">
      <alignment horizontal="center" vertical="top" wrapText="1"/>
    </xf>
    <xf numFmtId="0" fontId="0" fillId="0" borderId="19" xfId="0" applyFont="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3" fillId="0" borderId="0" xfId="57" applyFont="1" applyFill="1" applyBorder="1" applyAlignment="1">
      <alignment/>
      <protection/>
    </xf>
    <xf numFmtId="0" fontId="0" fillId="0" borderId="14" xfId="0" applyBorder="1" applyAlignment="1">
      <alignment/>
    </xf>
    <xf numFmtId="6" fontId="51" fillId="0" borderId="14" xfId="0" applyNumberFormat="1" applyFont="1" applyBorder="1" applyAlignment="1">
      <alignment/>
    </xf>
    <xf numFmtId="0" fontId="51" fillId="0" borderId="14"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33" borderId="21" xfId="0" applyFill="1" applyBorder="1" applyAlignment="1">
      <alignment horizontal="center"/>
    </xf>
    <xf numFmtId="0" fontId="0" fillId="33" borderId="15" xfId="0" applyFill="1" applyBorder="1" applyAlignment="1">
      <alignment horizontal="center"/>
    </xf>
    <xf numFmtId="0" fontId="0" fillId="33" borderId="22" xfId="0" applyFill="1" applyBorder="1" applyAlignment="1">
      <alignment horizontal="center"/>
    </xf>
    <xf numFmtId="0" fontId="45" fillId="0" borderId="23" xfId="0" applyFont="1" applyFill="1" applyBorder="1" applyAlignment="1">
      <alignment horizontal="center"/>
    </xf>
    <xf numFmtId="0" fontId="45" fillId="0" borderId="24" xfId="0" applyFont="1" applyBorder="1" applyAlignment="1">
      <alignment horizontal="center"/>
    </xf>
    <xf numFmtId="9" fontId="0" fillId="35" borderId="23" xfId="0" applyNumberFormat="1" applyFill="1" applyBorder="1" applyAlignment="1">
      <alignment vertical="top"/>
    </xf>
    <xf numFmtId="0" fontId="0" fillId="35" borderId="24" xfId="0" applyFill="1" applyBorder="1" applyAlignment="1">
      <alignment/>
    </xf>
    <xf numFmtId="0" fontId="0" fillId="35" borderId="25" xfId="0" applyFill="1" applyBorder="1" applyAlignment="1">
      <alignment/>
    </xf>
    <xf numFmtId="0" fontId="0" fillId="36" borderId="0" xfId="0" applyFill="1" applyBorder="1" applyAlignment="1">
      <alignment horizontal="center"/>
    </xf>
    <xf numFmtId="0" fontId="0" fillId="36" borderId="14" xfId="0" applyFill="1" applyBorder="1" applyAlignment="1">
      <alignment horizontal="center"/>
    </xf>
    <xf numFmtId="0" fontId="0" fillId="0" borderId="13" xfId="0" applyFill="1" applyBorder="1" applyAlignment="1">
      <alignment horizontal="center" wrapText="1"/>
    </xf>
    <xf numFmtId="0" fontId="0" fillId="0" borderId="11" xfId="0" applyFill="1" applyBorder="1" applyAlignment="1">
      <alignment horizontal="center" wrapText="1"/>
    </xf>
    <xf numFmtId="0" fontId="45" fillId="0" borderId="26" xfId="0" applyFont="1" applyFill="1" applyBorder="1" applyAlignment="1">
      <alignment horizontal="center"/>
    </xf>
    <xf numFmtId="0" fontId="45" fillId="0" borderId="19" xfId="0" applyFont="1" applyBorder="1" applyAlignment="1">
      <alignment horizontal="center"/>
    </xf>
    <xf numFmtId="9" fontId="0" fillId="35" borderId="26" xfId="0" applyNumberFormat="1" applyFill="1" applyBorder="1" applyAlignment="1">
      <alignment vertical="top"/>
    </xf>
    <xf numFmtId="0" fontId="0" fillId="35" borderId="19" xfId="0" applyFill="1" applyBorder="1" applyAlignment="1">
      <alignment/>
    </xf>
    <xf numFmtId="0" fontId="0" fillId="35" borderId="20" xfId="0" applyFill="1" applyBorder="1" applyAlignment="1">
      <alignment/>
    </xf>
    <xf numFmtId="0" fontId="0" fillId="0" borderId="21" xfId="0" applyFill="1" applyBorder="1" applyAlignment="1">
      <alignment horizontal="center"/>
    </xf>
    <xf numFmtId="0" fontId="0" fillId="0" borderId="15" xfId="0" applyFill="1" applyBorder="1" applyAlignment="1">
      <alignment horizontal="center"/>
    </xf>
    <xf numFmtId="0" fontId="0" fillId="0" borderId="22" xfId="0" applyFill="1" applyBorder="1" applyAlignment="1">
      <alignment horizontal="center"/>
    </xf>
    <xf numFmtId="9" fontId="0" fillId="35" borderId="26" xfId="0" applyNumberForma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4" fillId="33" borderId="0" xfId="0" applyFont="1" applyFill="1" applyBorder="1" applyAlignment="1">
      <alignment horizontal="left" wrapText="1"/>
    </xf>
    <xf numFmtId="0" fontId="45" fillId="0" borderId="12" xfId="0" applyFont="1" applyFill="1" applyBorder="1" applyAlignment="1">
      <alignment horizontal="center"/>
    </xf>
    <xf numFmtId="0" fontId="45" fillId="0" borderId="13" xfId="0" applyFont="1" applyBorder="1" applyAlignment="1">
      <alignment horizontal="center"/>
    </xf>
    <xf numFmtId="0" fontId="45" fillId="0" borderId="21" xfId="0" applyFont="1" applyFill="1" applyBorder="1" applyAlignment="1">
      <alignment horizontal="center"/>
    </xf>
    <xf numFmtId="0" fontId="45" fillId="0" borderId="15" xfId="0" applyFont="1" applyBorder="1" applyAlignment="1">
      <alignment horizontal="center"/>
    </xf>
    <xf numFmtId="14" fontId="46" fillId="35" borderId="21" xfId="0" applyNumberFormat="1" applyFont="1" applyFill="1" applyBorder="1" applyAlignment="1">
      <alignment/>
    </xf>
    <xf numFmtId="0" fontId="46" fillId="35" borderId="15" xfId="0" applyFont="1" applyFill="1" applyBorder="1" applyAlignment="1">
      <alignment/>
    </xf>
    <xf numFmtId="0" fontId="46" fillId="35" borderId="22" xfId="0" applyFont="1" applyFill="1" applyBorder="1" applyAlignment="1">
      <alignment/>
    </xf>
    <xf numFmtId="0" fontId="45" fillId="33" borderId="12" xfId="0" applyFont="1" applyFill="1" applyBorder="1" applyAlignment="1">
      <alignment horizontal="center" vertical="top" wrapText="1"/>
    </xf>
    <xf numFmtId="0" fontId="0" fillId="0" borderId="13" xfId="0" applyFont="1" applyBorder="1" applyAlignment="1">
      <alignment horizontal="center"/>
    </xf>
    <xf numFmtId="0" fontId="0" fillId="33" borderId="13" xfId="0" applyFill="1" applyBorder="1" applyAlignment="1">
      <alignment/>
    </xf>
    <xf numFmtId="0" fontId="0" fillId="33" borderId="11" xfId="0" applyFill="1" applyBorder="1" applyAlignment="1">
      <alignment/>
    </xf>
    <xf numFmtId="0" fontId="45" fillId="0" borderId="13" xfId="0" applyFont="1" applyFill="1" applyBorder="1" applyAlignment="1">
      <alignment horizontal="center"/>
    </xf>
    <xf numFmtId="9" fontId="0" fillId="35" borderId="12" xfId="0" applyNumberFormat="1" applyFill="1" applyBorder="1" applyAlignment="1">
      <alignment horizontal="center"/>
    </xf>
    <xf numFmtId="0" fontId="51" fillId="0" borderId="21" xfId="0" applyFont="1" applyFill="1" applyBorder="1" applyAlignment="1">
      <alignment horizontal="center"/>
    </xf>
    <xf numFmtId="0" fontId="51" fillId="0" borderId="15" xfId="0" applyFont="1" applyBorder="1" applyAlignment="1">
      <alignment horizontal="center"/>
    </xf>
    <xf numFmtId="9" fontId="0" fillId="35" borderId="21" xfId="0" applyNumberFormat="1" applyFill="1" applyBorder="1" applyAlignment="1">
      <alignment/>
    </xf>
    <xf numFmtId="0" fontId="0" fillId="0" borderId="15" xfId="0" applyBorder="1" applyAlignment="1">
      <alignment/>
    </xf>
    <xf numFmtId="0" fontId="0" fillId="0" borderId="22" xfId="0" applyBorder="1" applyAlignment="1">
      <alignment/>
    </xf>
    <xf numFmtId="0" fontId="45" fillId="35" borderId="26" xfId="0" applyFont="1" applyFill="1" applyBorder="1" applyAlignment="1">
      <alignment horizontal="center" vertical="top" wrapText="1"/>
    </xf>
    <xf numFmtId="0" fontId="45" fillId="35" borderId="12" xfId="0" applyFont="1" applyFill="1" applyBorder="1" applyAlignment="1">
      <alignment horizontal="center" vertical="top" wrapText="1"/>
    </xf>
    <xf numFmtId="0" fontId="0" fillId="35" borderId="13" xfId="0" applyFill="1" applyBorder="1" applyAlignment="1">
      <alignment/>
    </xf>
    <xf numFmtId="0" fontId="0" fillId="35" borderId="11" xfId="0" applyFill="1" applyBorder="1" applyAlignment="1">
      <alignment/>
    </xf>
    <xf numFmtId="0" fontId="0" fillId="0" borderId="12" xfId="0" applyFill="1" applyBorder="1" applyAlignment="1">
      <alignment wrapText="1"/>
    </xf>
    <xf numFmtId="164" fontId="0" fillId="33" borderId="0" xfId="0" applyNumberFormat="1" applyFont="1" applyFill="1" applyBorder="1" applyAlignment="1">
      <alignment horizontal="center" wrapText="1"/>
    </xf>
    <xf numFmtId="0" fontId="51" fillId="0" borderId="12" xfId="0" applyFont="1" applyFill="1" applyBorder="1" applyAlignment="1">
      <alignment horizontal="center"/>
    </xf>
    <xf numFmtId="0" fontId="51" fillId="0" borderId="13" xfId="0" applyFont="1" applyBorder="1" applyAlignment="1">
      <alignment horizontal="center"/>
    </xf>
    <xf numFmtId="9" fontId="0" fillId="35" borderId="12" xfId="0" applyNumberFormat="1" applyFill="1" applyBorder="1" applyAlignment="1">
      <alignment/>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1" xfId="0" applyFill="1" applyBorder="1" applyAlignment="1">
      <alignment horizontal="center"/>
    </xf>
    <xf numFmtId="9" fontId="0" fillId="35" borderId="12" xfId="0" applyNumberFormat="1" applyFill="1" applyBorder="1" applyAlignment="1">
      <alignment vertical="top"/>
    </xf>
    <xf numFmtId="14" fontId="46" fillId="35" borderId="12" xfId="0" applyNumberFormat="1" applyFont="1" applyFill="1" applyBorder="1" applyAlignment="1">
      <alignment/>
    </xf>
    <xf numFmtId="0" fontId="46" fillId="35" borderId="13" xfId="0" applyFont="1" applyFill="1" applyBorder="1" applyAlignment="1">
      <alignment/>
    </xf>
    <xf numFmtId="0" fontId="46" fillId="35" borderId="11" xfId="0" applyFont="1" applyFill="1" applyBorder="1" applyAlignment="1">
      <alignment/>
    </xf>
    <xf numFmtId="0" fontId="0" fillId="36" borderId="12" xfId="0" applyFill="1" applyBorder="1" applyAlignment="1">
      <alignment horizontal="center"/>
    </xf>
    <xf numFmtId="0" fontId="0" fillId="36" borderId="21" xfId="0" applyFill="1"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45" fillId="36" borderId="12" xfId="0" applyFont="1" applyFill="1" applyBorder="1" applyAlignment="1">
      <alignment horizontal="center"/>
    </xf>
    <xf numFmtId="0" fontId="45" fillId="36" borderId="13" xfId="0" applyFont="1" applyFill="1" applyBorder="1" applyAlignment="1">
      <alignment horizontal="center"/>
    </xf>
    <xf numFmtId="0" fontId="0" fillId="36" borderId="13" xfId="0" applyFill="1" applyBorder="1" applyAlignment="1">
      <alignment horizontal="center"/>
    </xf>
    <xf numFmtId="0" fontId="0" fillId="36" borderId="11" xfId="0" applyFill="1" applyBorder="1" applyAlignment="1">
      <alignment horizontal="center"/>
    </xf>
    <xf numFmtId="0" fontId="0" fillId="36" borderId="12" xfId="0" applyFill="1" applyBorder="1" applyAlignment="1">
      <alignment wrapText="1"/>
    </xf>
    <xf numFmtId="0" fontId="0" fillId="36" borderId="13" xfId="0" applyFill="1" applyBorder="1" applyAlignment="1">
      <alignment wrapText="1"/>
    </xf>
    <xf numFmtId="0" fontId="0" fillId="36" borderId="11" xfId="0"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581025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85900" cy="1390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790575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447800" cy="1390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657225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314450" cy="1390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685800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343025" cy="1390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828675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485900" cy="1390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723900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381125" cy="1390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57150</xdr:rowOff>
    </xdr:from>
    <xdr:to>
      <xdr:col>7</xdr:col>
      <xdr:colOff>828675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77100" y="57150"/>
          <a:ext cx="1409700" cy="1390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57150</xdr:rowOff>
    </xdr:from>
    <xdr:to>
      <xdr:col>7</xdr:col>
      <xdr:colOff>809625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77100" y="57150"/>
          <a:ext cx="139065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542925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47800"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561975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668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571500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76375"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533400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38275"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476250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81125" cy="1390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438150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43025" cy="1390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742950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400175" cy="1390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57150</xdr:rowOff>
    </xdr:from>
    <xdr:to>
      <xdr:col>7</xdr:col>
      <xdr:colOff>819150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00900" y="57150"/>
          <a:ext cx="147637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82"/>
  <sheetViews>
    <sheetView showGridLines="0" tabSelected="1" zoomScalePageLayoutView="0" workbookViewId="0" topLeftCell="A1">
      <selection activeCell="H21" sqref="H21:Q21"/>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222</v>
      </c>
      <c r="B2" s="219"/>
      <c r="C2" s="219"/>
      <c r="D2" s="219"/>
      <c r="E2" s="219"/>
      <c r="F2" s="219"/>
      <c r="G2" s="219"/>
      <c r="H2" s="219"/>
      <c r="I2" s="219"/>
      <c r="J2" s="219"/>
      <c r="K2" s="219"/>
      <c r="L2" s="219"/>
      <c r="M2" s="218"/>
      <c r="N2" s="218"/>
      <c r="O2" s="218"/>
      <c r="P2" s="218"/>
      <c r="Q2" s="218"/>
    </row>
    <row r="3" spans="1:17" ht="12.75" customHeight="1">
      <c r="A3" s="220" t="s">
        <v>179</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212"/>
      <c r="F5" s="212"/>
      <c r="G5" s="212"/>
      <c r="H5" s="212"/>
      <c r="I5" s="212"/>
      <c r="J5" s="212"/>
      <c r="K5" s="212"/>
      <c r="L5" s="212"/>
    </row>
    <row r="6" spans="1:17" ht="14.25" customHeight="1">
      <c r="A6" s="213"/>
      <c r="B6" s="214"/>
      <c r="C6" s="214"/>
      <c r="D6" s="214"/>
      <c r="E6" s="212"/>
      <c r="F6" s="212"/>
      <c r="G6" s="212"/>
      <c r="H6" s="212"/>
      <c r="I6" s="212"/>
      <c r="J6" s="212"/>
      <c r="K6" s="212"/>
      <c r="L6" s="212"/>
      <c r="M6" s="224" t="s">
        <v>132</v>
      </c>
      <c r="N6" s="224"/>
      <c r="O6" s="224"/>
      <c r="P6" s="224"/>
      <c r="Q6" s="82">
        <v>4000000</v>
      </c>
    </row>
    <row r="7" spans="1:17" ht="14.25" customHeight="1">
      <c r="A7" s="213"/>
      <c r="B7" s="214"/>
      <c r="C7" s="214"/>
      <c r="D7" s="214"/>
      <c r="E7" s="212"/>
      <c r="F7" s="212"/>
      <c r="G7" s="212"/>
      <c r="H7" s="212"/>
      <c r="I7" s="212"/>
      <c r="J7" s="212"/>
      <c r="K7" s="212"/>
      <c r="L7" s="212"/>
      <c r="M7" s="224" t="s">
        <v>157</v>
      </c>
      <c r="N7" s="224"/>
      <c r="O7" s="224"/>
      <c r="P7" s="224"/>
      <c r="Q7" s="82">
        <v>4310529</v>
      </c>
    </row>
    <row r="8" spans="1:17" ht="15.75">
      <c r="A8" s="225" t="s">
        <v>221</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173</v>
      </c>
      <c r="N10" s="237"/>
      <c r="O10" s="237"/>
      <c r="P10" s="237"/>
      <c r="Q10" s="238"/>
    </row>
    <row r="11" spans="1:17" ht="15" customHeight="1">
      <c r="A11" s="6">
        <v>17502</v>
      </c>
      <c r="B11" s="6" t="s">
        <v>35</v>
      </c>
      <c r="C11" s="5" t="s">
        <v>22</v>
      </c>
      <c r="D11" s="5" t="s">
        <v>23</v>
      </c>
      <c r="E11" s="6">
        <v>9</v>
      </c>
      <c r="F11" s="5" t="s">
        <v>19</v>
      </c>
      <c r="G11" s="7">
        <v>300000</v>
      </c>
      <c r="H11" s="5" t="s">
        <v>20</v>
      </c>
      <c r="I11" s="11">
        <v>49</v>
      </c>
      <c r="J11" s="35">
        <v>13</v>
      </c>
      <c r="K11" s="9">
        <v>0.09</v>
      </c>
      <c r="L11" s="10">
        <v>42744</v>
      </c>
      <c r="M11" s="239" t="s">
        <v>217</v>
      </c>
      <c r="N11" s="240"/>
      <c r="O11" s="240"/>
      <c r="P11" s="240"/>
      <c r="Q11" s="241"/>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t="s">
        <v>172</v>
      </c>
      <c r="N12" s="242"/>
      <c r="O12" s="242"/>
      <c r="P12" s="242"/>
      <c r="Q12" s="243"/>
    </row>
    <row r="13" spans="1:17" ht="15" customHeight="1">
      <c r="A13" s="122">
        <v>17500</v>
      </c>
      <c r="B13" s="122" t="s">
        <v>25</v>
      </c>
      <c r="C13" s="182" t="s">
        <v>17</v>
      </c>
      <c r="D13" s="182" t="s">
        <v>18</v>
      </c>
      <c r="E13" s="122">
        <v>7</v>
      </c>
      <c r="F13" s="182" t="s">
        <v>19</v>
      </c>
      <c r="G13" s="183">
        <v>1500000</v>
      </c>
      <c r="H13" s="182" t="s">
        <v>20</v>
      </c>
      <c r="I13" s="184">
        <v>29</v>
      </c>
      <c r="J13" s="185">
        <v>12</v>
      </c>
      <c r="K13" s="186"/>
      <c r="L13" s="187">
        <v>42929</v>
      </c>
      <c r="M13" s="239" t="s">
        <v>218</v>
      </c>
      <c r="N13" s="240"/>
      <c r="O13" s="240"/>
      <c r="P13" s="240"/>
      <c r="Q13" s="241"/>
    </row>
    <row r="14" spans="1:17" ht="15" customHeight="1">
      <c r="A14" s="122">
        <v>17028</v>
      </c>
      <c r="B14" s="122" t="s">
        <v>201</v>
      </c>
      <c r="C14" s="182" t="s">
        <v>202</v>
      </c>
      <c r="D14" s="182" t="s">
        <v>96</v>
      </c>
      <c r="E14" s="122">
        <v>3</v>
      </c>
      <c r="F14" s="182" t="s">
        <v>19</v>
      </c>
      <c r="G14" s="183">
        <v>1100000</v>
      </c>
      <c r="H14" s="182" t="s">
        <v>20</v>
      </c>
      <c r="I14" s="184">
        <v>104</v>
      </c>
      <c r="J14" s="185">
        <v>11</v>
      </c>
      <c r="K14" s="186">
        <v>0.09</v>
      </c>
      <c r="L14" s="187">
        <v>43035</v>
      </c>
      <c r="M14" s="239" t="s">
        <v>219</v>
      </c>
      <c r="N14" s="240"/>
      <c r="O14" s="240"/>
      <c r="P14" s="240"/>
      <c r="Q14" s="241"/>
    </row>
    <row r="15" spans="1:17" ht="15" customHeight="1">
      <c r="A15" s="122">
        <v>17511</v>
      </c>
      <c r="B15" s="122" t="s">
        <v>204</v>
      </c>
      <c r="C15" s="182" t="s">
        <v>17</v>
      </c>
      <c r="D15" s="182" t="s">
        <v>18</v>
      </c>
      <c r="E15" s="122">
        <v>7</v>
      </c>
      <c r="F15" s="182" t="s">
        <v>19</v>
      </c>
      <c r="G15" s="183">
        <v>1500000</v>
      </c>
      <c r="H15" s="182" t="s">
        <v>8</v>
      </c>
      <c r="I15" s="184">
        <v>27</v>
      </c>
      <c r="J15" s="185">
        <v>10</v>
      </c>
      <c r="K15" s="186"/>
      <c r="L15" s="187">
        <v>43035</v>
      </c>
      <c r="M15" s="239"/>
      <c r="N15" s="240"/>
      <c r="O15" s="240"/>
      <c r="P15" s="240"/>
      <c r="Q15" s="241"/>
    </row>
    <row r="16" spans="1:17" ht="15" customHeight="1">
      <c r="A16" s="122">
        <v>17445</v>
      </c>
      <c r="B16" s="122" t="s">
        <v>112</v>
      </c>
      <c r="C16" s="182" t="s">
        <v>17</v>
      </c>
      <c r="D16" s="182" t="s">
        <v>18</v>
      </c>
      <c r="E16" s="122">
        <v>7</v>
      </c>
      <c r="F16" s="182" t="s">
        <v>19</v>
      </c>
      <c r="G16" s="183">
        <v>1500000</v>
      </c>
      <c r="H16" s="182" t="s">
        <v>203</v>
      </c>
      <c r="I16" s="184">
        <v>174</v>
      </c>
      <c r="J16" s="185">
        <v>16</v>
      </c>
      <c r="K16" s="186">
        <v>0.04</v>
      </c>
      <c r="L16" s="187">
        <v>43035</v>
      </c>
      <c r="M16" s="239" t="s">
        <v>219</v>
      </c>
      <c r="N16" s="240"/>
      <c r="O16" s="240"/>
      <c r="P16" s="240"/>
      <c r="Q16" s="241"/>
    </row>
    <row r="17" spans="1:17" ht="15" customHeight="1" thickBot="1">
      <c r="A17" s="122">
        <v>17512</v>
      </c>
      <c r="B17" s="122" t="s">
        <v>205</v>
      </c>
      <c r="C17" s="182" t="s">
        <v>17</v>
      </c>
      <c r="D17" s="182" t="s">
        <v>18</v>
      </c>
      <c r="E17" s="122">
        <v>7</v>
      </c>
      <c r="F17" s="182" t="s">
        <v>19</v>
      </c>
      <c r="G17" s="183">
        <v>0</v>
      </c>
      <c r="H17" s="182" t="s">
        <v>20</v>
      </c>
      <c r="I17" s="184">
        <v>50</v>
      </c>
      <c r="J17" s="185">
        <v>50</v>
      </c>
      <c r="K17" s="186">
        <v>0.04</v>
      </c>
      <c r="L17" s="187">
        <v>43039</v>
      </c>
      <c r="M17" s="239" t="s">
        <v>153</v>
      </c>
      <c r="N17" s="240"/>
      <c r="O17" s="240"/>
      <c r="P17" s="240"/>
      <c r="Q17" s="241"/>
    </row>
    <row r="18" spans="1:17" ht="15" customHeight="1" thickBot="1">
      <c r="A18" s="244" t="s">
        <v>39</v>
      </c>
      <c r="B18" s="245"/>
      <c r="C18" s="245"/>
      <c r="D18" s="245"/>
      <c r="E18" s="245"/>
      <c r="F18" s="245"/>
      <c r="G18" s="178">
        <f>SUM(G10:G17)</f>
        <v>7300000</v>
      </c>
      <c r="H18" s="179" t="s">
        <v>6</v>
      </c>
      <c r="I18" s="180">
        <f>SUM(I10:I17)</f>
        <v>761</v>
      </c>
      <c r="J18" s="181">
        <f>SUM(J10:J17)</f>
        <v>129</v>
      </c>
      <c r="K18" s="246"/>
      <c r="L18" s="247"/>
      <c r="M18" s="247"/>
      <c r="N18" s="247"/>
      <c r="O18" s="247"/>
      <c r="P18" s="247"/>
      <c r="Q18" s="248"/>
    </row>
    <row r="19" spans="1:17" ht="15" customHeight="1" thickBot="1">
      <c r="A19" s="244" t="s">
        <v>197</v>
      </c>
      <c r="B19" s="245"/>
      <c r="C19" s="245"/>
      <c r="D19" s="245"/>
      <c r="E19" s="245"/>
      <c r="F19" s="245"/>
      <c r="G19" s="178">
        <f>SUM(G10:G12)</f>
        <v>1700000</v>
      </c>
      <c r="H19" s="179" t="s">
        <v>6</v>
      </c>
      <c r="I19" s="180">
        <f>SUM(I10:I12)</f>
        <v>377</v>
      </c>
      <c r="J19" s="180">
        <f>SUM(J10:J12)</f>
        <v>30</v>
      </c>
      <c r="K19" s="246"/>
      <c r="L19" s="247"/>
      <c r="M19" s="247"/>
      <c r="N19" s="247"/>
      <c r="O19" s="247"/>
      <c r="P19" s="247"/>
      <c r="Q19" s="248"/>
    </row>
    <row r="20" spans="1:17" ht="15.75" thickBot="1">
      <c r="A20" s="244" t="s">
        <v>216</v>
      </c>
      <c r="B20" s="245"/>
      <c r="C20" s="245"/>
      <c r="D20" s="245"/>
      <c r="E20" s="245"/>
      <c r="F20" s="245"/>
      <c r="G20" s="157">
        <f>G13+G14+G16</f>
        <v>4100000</v>
      </c>
      <c r="H20" s="179" t="s">
        <v>6</v>
      </c>
      <c r="I20" s="180">
        <f>I13+I14+I16</f>
        <v>307</v>
      </c>
      <c r="J20" s="180">
        <f>J13+J14+J16</f>
        <v>39</v>
      </c>
      <c r="K20" s="208"/>
      <c r="L20" s="208"/>
      <c r="M20" s="208"/>
      <c r="N20" s="208"/>
      <c r="O20" s="208"/>
      <c r="P20" s="208"/>
      <c r="Q20" s="209"/>
    </row>
    <row r="21" spans="1:17" ht="15.75" thickBot="1">
      <c r="A21" s="249" t="s">
        <v>198</v>
      </c>
      <c r="B21" s="250"/>
      <c r="C21" s="250"/>
      <c r="D21" s="250"/>
      <c r="E21" s="250"/>
      <c r="F21" s="250"/>
      <c r="G21" s="157">
        <f>SUM(Q6-(G10+G11+G12))</f>
        <v>2300000</v>
      </c>
      <c r="H21" s="249" t="s">
        <v>223</v>
      </c>
      <c r="I21" s="251"/>
      <c r="J21" s="251"/>
      <c r="K21" s="251"/>
      <c r="L21" s="251"/>
      <c r="M21" s="251"/>
      <c r="N21" s="251"/>
      <c r="O21" s="251"/>
      <c r="P21" s="251"/>
      <c r="Q21" s="252"/>
    </row>
    <row r="22" spans="1:17" ht="15" customHeight="1">
      <c r="A22" s="249" t="s">
        <v>199</v>
      </c>
      <c r="B22" s="250"/>
      <c r="C22" s="250"/>
      <c r="D22" s="250"/>
      <c r="E22" s="250"/>
      <c r="F22" s="250"/>
      <c r="G22" s="157">
        <f>Q7-G20</f>
        <v>210529</v>
      </c>
      <c r="H22" s="249" t="s">
        <v>224</v>
      </c>
      <c r="I22" s="251"/>
      <c r="J22" s="251"/>
      <c r="K22" s="251"/>
      <c r="L22" s="251"/>
      <c r="M22" s="251"/>
      <c r="N22" s="251"/>
      <c r="O22" s="251"/>
      <c r="P22" s="251"/>
      <c r="Q22" s="252"/>
    </row>
    <row r="23" spans="1:17" ht="64.5" customHeight="1">
      <c r="A23" s="253" t="s">
        <v>11</v>
      </c>
      <c r="B23" s="253"/>
      <c r="C23" s="14"/>
      <c r="D23" s="14"/>
      <c r="E23" s="15"/>
      <c r="F23" s="14"/>
      <c r="G23" s="16"/>
      <c r="H23" s="226"/>
      <c r="I23" s="227"/>
      <c r="J23" s="227"/>
      <c r="K23" s="228"/>
      <c r="L23" s="229"/>
      <c r="M23" s="254" t="s">
        <v>45</v>
      </c>
      <c r="N23" s="254"/>
      <c r="O23" s="254"/>
      <c r="P23" s="255">
        <v>4723589</v>
      </c>
      <c r="Q23" s="256"/>
    </row>
    <row r="24" spans="1:17" ht="39">
      <c r="A24" s="4" t="s">
        <v>0</v>
      </c>
      <c r="B24" s="4" t="s">
        <v>1</v>
      </c>
      <c r="C24" s="4" t="s">
        <v>2</v>
      </c>
      <c r="D24" s="4" t="s">
        <v>3</v>
      </c>
      <c r="E24" s="4" t="s">
        <v>4</v>
      </c>
      <c r="F24" s="4" t="s">
        <v>13</v>
      </c>
      <c r="G24" s="4" t="s">
        <v>152</v>
      </c>
      <c r="H24" s="4" t="s">
        <v>5</v>
      </c>
      <c r="I24" s="4" t="s">
        <v>6</v>
      </c>
      <c r="J24" s="4" t="s">
        <v>21</v>
      </c>
      <c r="K24" s="4" t="s">
        <v>14</v>
      </c>
      <c r="L24" s="4" t="s">
        <v>15</v>
      </c>
      <c r="M24" s="233" t="s">
        <v>7</v>
      </c>
      <c r="N24" s="234"/>
      <c r="O24" s="234"/>
      <c r="P24" s="234"/>
      <c r="Q24" s="235"/>
    </row>
    <row r="25" spans="1:17" ht="15">
      <c r="A25" s="6">
        <v>17505</v>
      </c>
      <c r="B25" s="39" t="s">
        <v>55</v>
      </c>
      <c r="C25" s="39" t="s">
        <v>56</v>
      </c>
      <c r="D25" s="39" t="s">
        <v>56</v>
      </c>
      <c r="E25" s="39">
        <v>12</v>
      </c>
      <c r="F25" s="39" t="s">
        <v>19</v>
      </c>
      <c r="G25" s="42">
        <v>0</v>
      </c>
      <c r="H25" s="39" t="s">
        <v>8</v>
      </c>
      <c r="I25" s="48">
        <v>104</v>
      </c>
      <c r="J25" s="48">
        <v>34</v>
      </c>
      <c r="K25" s="44">
        <v>0.09</v>
      </c>
      <c r="L25" s="45">
        <v>42824</v>
      </c>
      <c r="M25" s="257" t="s">
        <v>153</v>
      </c>
      <c r="N25" s="258"/>
      <c r="O25" s="258"/>
      <c r="P25" s="258"/>
      <c r="Q25" s="259"/>
    </row>
    <row r="26" spans="1:17" ht="15">
      <c r="A26" s="6">
        <v>17504</v>
      </c>
      <c r="B26" s="39" t="s">
        <v>54</v>
      </c>
      <c r="C26" s="39" t="s">
        <v>57</v>
      </c>
      <c r="D26" s="39" t="s">
        <v>58</v>
      </c>
      <c r="E26" s="39">
        <v>7</v>
      </c>
      <c r="F26" s="39" t="s">
        <v>19</v>
      </c>
      <c r="G26" s="42">
        <v>0</v>
      </c>
      <c r="H26" s="39" t="s">
        <v>30</v>
      </c>
      <c r="I26" s="48">
        <v>244</v>
      </c>
      <c r="J26" s="48">
        <v>34</v>
      </c>
      <c r="K26" s="44">
        <v>0.09</v>
      </c>
      <c r="L26" s="45">
        <v>42824</v>
      </c>
      <c r="M26" s="257" t="s">
        <v>153</v>
      </c>
      <c r="N26" s="258"/>
      <c r="O26" s="258"/>
      <c r="P26" s="258"/>
      <c r="Q26" s="259"/>
    </row>
    <row r="27" spans="1:17" ht="15">
      <c r="A27" s="6">
        <v>17509</v>
      </c>
      <c r="B27" s="39" t="s">
        <v>72</v>
      </c>
      <c r="C27" s="39" t="s">
        <v>73</v>
      </c>
      <c r="D27" s="39" t="s">
        <v>74</v>
      </c>
      <c r="E27" s="39">
        <v>10</v>
      </c>
      <c r="F27" s="39" t="s">
        <v>75</v>
      </c>
      <c r="G27" s="42">
        <v>2000000</v>
      </c>
      <c r="H27" s="39" t="s">
        <v>8</v>
      </c>
      <c r="I27" s="48">
        <v>50</v>
      </c>
      <c r="J27" s="48">
        <v>50</v>
      </c>
      <c r="K27" s="44"/>
      <c r="L27" s="45">
        <v>42825</v>
      </c>
      <c r="M27" s="239" t="s">
        <v>215</v>
      </c>
      <c r="N27" s="240"/>
      <c r="O27" s="240"/>
      <c r="P27" s="240"/>
      <c r="Q27" s="241"/>
    </row>
    <row r="28" spans="1:17" ht="15">
      <c r="A28" s="6">
        <v>17738</v>
      </c>
      <c r="B28" s="6" t="s">
        <v>76</v>
      </c>
      <c r="C28" s="6" t="s">
        <v>77</v>
      </c>
      <c r="D28" s="6" t="s">
        <v>78</v>
      </c>
      <c r="E28" s="6">
        <v>11</v>
      </c>
      <c r="F28" s="6" t="s">
        <v>19</v>
      </c>
      <c r="G28" s="61">
        <v>0</v>
      </c>
      <c r="H28" s="6" t="s">
        <v>8</v>
      </c>
      <c r="I28" s="62">
        <v>50</v>
      </c>
      <c r="J28" s="62">
        <v>27</v>
      </c>
      <c r="K28" s="63">
        <v>0.09</v>
      </c>
      <c r="L28" s="64">
        <v>42828</v>
      </c>
      <c r="M28" s="260" t="s">
        <v>153</v>
      </c>
      <c r="N28" s="261"/>
      <c r="O28" s="261"/>
      <c r="P28" s="261"/>
      <c r="Q28" s="262"/>
    </row>
    <row r="29" spans="1:17" ht="15">
      <c r="A29" s="6">
        <v>17165</v>
      </c>
      <c r="B29" s="6" t="s">
        <v>79</v>
      </c>
      <c r="C29" s="6" t="s">
        <v>80</v>
      </c>
      <c r="D29" s="6" t="s">
        <v>81</v>
      </c>
      <c r="E29" s="6">
        <v>7</v>
      </c>
      <c r="F29" s="6" t="s">
        <v>19</v>
      </c>
      <c r="G29" s="61">
        <v>0</v>
      </c>
      <c r="H29" s="6" t="s">
        <v>8</v>
      </c>
      <c r="I29" s="62">
        <v>80</v>
      </c>
      <c r="J29" s="62">
        <v>20</v>
      </c>
      <c r="K29" s="63">
        <v>0.09</v>
      </c>
      <c r="L29" s="64">
        <v>42828</v>
      </c>
      <c r="M29" s="260" t="s">
        <v>149</v>
      </c>
      <c r="N29" s="261"/>
      <c r="O29" s="261"/>
      <c r="P29" s="261"/>
      <c r="Q29" s="262"/>
    </row>
    <row r="30" spans="1:17" ht="15">
      <c r="A30" s="6">
        <v>17508</v>
      </c>
      <c r="B30" s="6" t="s">
        <v>64</v>
      </c>
      <c r="C30" s="6" t="s">
        <v>65</v>
      </c>
      <c r="D30" s="6" t="s">
        <v>66</v>
      </c>
      <c r="E30" s="6">
        <v>13</v>
      </c>
      <c r="F30" s="6" t="s">
        <v>19</v>
      </c>
      <c r="G30" s="61">
        <v>0</v>
      </c>
      <c r="H30" s="6" t="s">
        <v>8</v>
      </c>
      <c r="I30" s="62">
        <v>24</v>
      </c>
      <c r="J30" s="62">
        <v>24</v>
      </c>
      <c r="K30" s="63"/>
      <c r="L30" s="64">
        <v>42837</v>
      </c>
      <c r="M30" s="260" t="s">
        <v>153</v>
      </c>
      <c r="N30" s="261"/>
      <c r="O30" s="261"/>
      <c r="P30" s="261"/>
      <c r="Q30" s="262"/>
    </row>
    <row r="31" spans="1:17" ht="15">
      <c r="A31" s="169">
        <v>17510</v>
      </c>
      <c r="B31" s="169" t="s">
        <v>160</v>
      </c>
      <c r="C31" s="169" t="s">
        <v>159</v>
      </c>
      <c r="D31" s="169" t="s">
        <v>161</v>
      </c>
      <c r="E31" s="169">
        <v>8</v>
      </c>
      <c r="F31" s="169" t="s">
        <v>19</v>
      </c>
      <c r="G31" s="170">
        <v>1500000</v>
      </c>
      <c r="H31" s="169" t="s">
        <v>20</v>
      </c>
      <c r="I31" s="171">
        <v>30</v>
      </c>
      <c r="J31" s="171">
        <v>30</v>
      </c>
      <c r="K31" s="172"/>
      <c r="L31" s="173">
        <v>42923</v>
      </c>
      <c r="M31" s="263"/>
      <c r="N31" s="264"/>
      <c r="O31" s="264"/>
      <c r="P31" s="264"/>
      <c r="Q31" s="265"/>
    </row>
    <row r="32" spans="1:17" ht="15.75" thickBot="1">
      <c r="A32" s="169">
        <v>17436</v>
      </c>
      <c r="B32" s="169" t="s">
        <v>209</v>
      </c>
      <c r="C32" s="169" t="s">
        <v>206</v>
      </c>
      <c r="D32" s="169" t="s">
        <v>18</v>
      </c>
      <c r="E32" s="169">
        <v>7</v>
      </c>
      <c r="F32" s="169" t="s">
        <v>19</v>
      </c>
      <c r="G32" s="170">
        <v>0</v>
      </c>
      <c r="H32" s="169" t="s">
        <v>8</v>
      </c>
      <c r="I32" s="171">
        <v>280</v>
      </c>
      <c r="J32" s="171">
        <v>42</v>
      </c>
      <c r="K32" s="172">
        <v>0.04</v>
      </c>
      <c r="L32" s="173">
        <v>43033</v>
      </c>
      <c r="M32" s="263" t="s">
        <v>153</v>
      </c>
      <c r="N32" s="264"/>
      <c r="O32" s="264"/>
      <c r="P32" s="264"/>
      <c r="Q32" s="265"/>
    </row>
    <row r="33" spans="1:17" ht="15" customHeight="1" thickBot="1">
      <c r="A33" s="266" t="s">
        <v>40</v>
      </c>
      <c r="B33" s="267"/>
      <c r="C33" s="267"/>
      <c r="D33" s="267"/>
      <c r="E33" s="267"/>
      <c r="F33" s="267"/>
      <c r="G33" s="175">
        <f>SUM(G25:G32)</f>
        <v>3500000</v>
      </c>
      <c r="H33" s="176" t="s">
        <v>6</v>
      </c>
      <c r="I33" s="177">
        <f>SUM(I25:I32)</f>
        <v>862</v>
      </c>
      <c r="J33" s="177">
        <f>SUM(J25:J32)</f>
        <v>261</v>
      </c>
      <c r="K33" s="268"/>
      <c r="L33" s="269"/>
      <c r="M33" s="269"/>
      <c r="N33" s="269"/>
      <c r="O33" s="269"/>
      <c r="P33" s="269"/>
      <c r="Q33" s="270"/>
    </row>
    <row r="34" spans="1:17" ht="15.75" thickBot="1">
      <c r="A34" s="244" t="s">
        <v>186</v>
      </c>
      <c r="B34" s="245"/>
      <c r="C34" s="245"/>
      <c r="D34" s="245"/>
      <c r="E34" s="245"/>
      <c r="F34" s="245"/>
      <c r="G34" s="178">
        <f>G27</f>
        <v>2000000</v>
      </c>
      <c r="H34" s="179" t="s">
        <v>6</v>
      </c>
      <c r="I34" s="180">
        <f>I27</f>
        <v>50</v>
      </c>
      <c r="J34" s="180">
        <f>J27</f>
        <v>50</v>
      </c>
      <c r="K34" s="246"/>
      <c r="L34" s="247"/>
      <c r="M34" s="247"/>
      <c r="N34" s="247"/>
      <c r="O34" s="247"/>
      <c r="P34" s="247"/>
      <c r="Q34" s="248"/>
    </row>
    <row r="35" spans="1:17" ht="15">
      <c r="A35" s="249" t="s">
        <v>187</v>
      </c>
      <c r="B35" s="250"/>
      <c r="C35" s="250"/>
      <c r="D35" s="250"/>
      <c r="E35" s="250"/>
      <c r="F35" s="250"/>
      <c r="G35" s="157">
        <f>SUM(P23-G34)</f>
        <v>2723589</v>
      </c>
      <c r="H35" s="249" t="s">
        <v>226</v>
      </c>
      <c r="I35" s="251"/>
      <c r="J35" s="251"/>
      <c r="K35" s="251"/>
      <c r="L35" s="251"/>
      <c r="M35" s="251"/>
      <c r="N35" s="251"/>
      <c r="O35" s="251"/>
      <c r="P35" s="251"/>
      <c r="Q35" s="252"/>
    </row>
    <row r="36" spans="1:17" ht="15">
      <c r="A36" s="22"/>
      <c r="B36" s="23"/>
      <c r="C36" s="23"/>
      <c r="D36" s="23"/>
      <c r="E36" s="23"/>
      <c r="F36" s="23"/>
      <c r="G36" s="78"/>
      <c r="H36" s="79"/>
      <c r="I36" s="79"/>
      <c r="J36" s="79"/>
      <c r="K36" s="80"/>
      <c r="L36" s="81"/>
      <c r="M36" s="210"/>
      <c r="N36" s="210"/>
      <c r="O36" s="210"/>
      <c r="P36" s="210"/>
      <c r="Q36" s="174"/>
    </row>
    <row r="37" spans="1:17" ht="15">
      <c r="A37" s="22"/>
      <c r="B37" s="23"/>
      <c r="C37" s="23"/>
      <c r="D37" s="23"/>
      <c r="E37" s="23"/>
      <c r="F37" s="23"/>
      <c r="G37" s="78"/>
      <c r="H37" s="79"/>
      <c r="I37" s="79"/>
      <c r="J37" s="79"/>
      <c r="K37" s="80"/>
      <c r="L37" s="81"/>
      <c r="M37" s="224" t="s">
        <v>166</v>
      </c>
      <c r="N37" s="224"/>
      <c r="O37" s="224"/>
      <c r="P37" s="224"/>
      <c r="Q37" s="82">
        <f>15326316-9086316</f>
        <v>6240000</v>
      </c>
    </row>
    <row r="38" spans="1:17" ht="15">
      <c r="A38" s="22"/>
      <c r="B38" s="23"/>
      <c r="C38" s="23"/>
      <c r="D38" s="23"/>
      <c r="E38" s="23"/>
      <c r="F38" s="23"/>
      <c r="G38" s="78"/>
      <c r="H38" s="79"/>
      <c r="I38" s="79"/>
      <c r="J38" s="79"/>
      <c r="K38" s="80"/>
      <c r="L38" s="81"/>
      <c r="M38" s="271" t="s">
        <v>167</v>
      </c>
      <c r="N38" s="271"/>
      <c r="O38" s="271"/>
      <c r="P38" s="271"/>
      <c r="Q38" s="101">
        <v>7000000</v>
      </c>
    </row>
    <row r="39" spans="1:17" ht="15.75" customHeight="1">
      <c r="A39" s="22"/>
      <c r="B39" s="23"/>
      <c r="C39" s="23"/>
      <c r="D39" s="23"/>
      <c r="E39" s="23"/>
      <c r="F39" s="23"/>
      <c r="G39" s="78"/>
      <c r="H39" s="79"/>
      <c r="I39" s="79"/>
      <c r="J39" s="79"/>
      <c r="K39" s="80"/>
      <c r="L39" s="81"/>
      <c r="M39" s="272" t="s">
        <v>168</v>
      </c>
      <c r="N39" s="272"/>
      <c r="O39" s="272"/>
      <c r="P39" s="272"/>
      <c r="Q39" s="91">
        <v>10799235</v>
      </c>
    </row>
    <row r="40" spans="1:17" ht="44.25" customHeight="1">
      <c r="A40" s="253" t="s">
        <v>8</v>
      </c>
      <c r="B40" s="253"/>
      <c r="C40" s="24"/>
      <c r="D40" s="24"/>
      <c r="E40" s="24"/>
      <c r="F40" s="24"/>
      <c r="G40" s="24"/>
      <c r="H40" s="24"/>
      <c r="I40" s="24"/>
      <c r="J40" s="24"/>
      <c r="K40" s="24"/>
      <c r="L40" s="24"/>
      <c r="M40" s="230" t="s">
        <v>138</v>
      </c>
      <c r="N40" s="230"/>
      <c r="O40" s="230"/>
      <c r="P40" s="230"/>
      <c r="Q40" s="211">
        <f>SUM(Q37:Q39)</f>
        <v>24039235</v>
      </c>
    </row>
    <row r="41" spans="1:17" ht="39">
      <c r="A41" s="4" t="s">
        <v>0</v>
      </c>
      <c r="B41" s="4" t="s">
        <v>1</v>
      </c>
      <c r="C41" s="4" t="s">
        <v>2</v>
      </c>
      <c r="D41" s="4" t="s">
        <v>3</v>
      </c>
      <c r="E41" s="4" t="s">
        <v>4</v>
      </c>
      <c r="F41" s="4" t="s">
        <v>13</v>
      </c>
      <c r="G41" s="4" t="s">
        <v>152</v>
      </c>
      <c r="H41" s="4" t="s">
        <v>5</v>
      </c>
      <c r="I41" s="4" t="s">
        <v>6</v>
      </c>
      <c r="J41" s="4" t="s">
        <v>21</v>
      </c>
      <c r="K41" s="4" t="s">
        <v>14</v>
      </c>
      <c r="L41" s="4" t="s">
        <v>15</v>
      </c>
      <c r="M41" s="233" t="s">
        <v>7</v>
      </c>
      <c r="N41" s="234"/>
      <c r="O41" s="234"/>
      <c r="P41" s="234"/>
      <c r="Q41" s="235"/>
    </row>
    <row r="42" spans="1:17" ht="15">
      <c r="A42" s="6">
        <v>17503</v>
      </c>
      <c r="B42" s="39" t="s">
        <v>31</v>
      </c>
      <c r="C42" s="39" t="s">
        <v>32</v>
      </c>
      <c r="D42" s="39" t="s">
        <v>33</v>
      </c>
      <c r="E42" s="39">
        <v>8</v>
      </c>
      <c r="F42" s="39" t="s">
        <v>19</v>
      </c>
      <c r="G42" s="42">
        <v>1450000</v>
      </c>
      <c r="H42" s="39" t="s">
        <v>30</v>
      </c>
      <c r="I42" s="48">
        <v>113</v>
      </c>
      <c r="J42" s="48">
        <v>12</v>
      </c>
      <c r="K42" s="44">
        <v>0.09</v>
      </c>
      <c r="L42" s="45">
        <v>42744</v>
      </c>
      <c r="M42" s="257" t="s">
        <v>174</v>
      </c>
      <c r="N42" s="258"/>
      <c r="O42" s="258"/>
      <c r="P42" s="258"/>
      <c r="Q42" s="259"/>
    </row>
    <row r="43" spans="1:17" ht="15">
      <c r="A43" s="6">
        <v>17402</v>
      </c>
      <c r="B43" s="6" t="s">
        <v>43</v>
      </c>
      <c r="C43" s="65" t="s">
        <v>17</v>
      </c>
      <c r="D43" s="6" t="s">
        <v>18</v>
      </c>
      <c r="E43" s="6">
        <v>7</v>
      </c>
      <c r="F43" s="6" t="s">
        <v>19</v>
      </c>
      <c r="G43" s="61">
        <v>3000000</v>
      </c>
      <c r="H43" s="6" t="s">
        <v>8</v>
      </c>
      <c r="I43" s="62">
        <v>324</v>
      </c>
      <c r="J43" s="62">
        <v>50</v>
      </c>
      <c r="K43" s="63">
        <v>0.04</v>
      </c>
      <c r="L43" s="118">
        <v>42744</v>
      </c>
      <c r="M43" s="260" t="s">
        <v>175</v>
      </c>
      <c r="N43" s="261"/>
      <c r="O43" s="261"/>
      <c r="P43" s="261"/>
      <c r="Q43" s="262"/>
    </row>
    <row r="44" spans="1:17" ht="15" customHeight="1">
      <c r="A44" s="6">
        <v>17403</v>
      </c>
      <c r="B44" s="6" t="s">
        <v>44</v>
      </c>
      <c r="C44" s="65" t="s">
        <v>26</v>
      </c>
      <c r="D44" s="6" t="s">
        <v>27</v>
      </c>
      <c r="E44" s="6">
        <v>9</v>
      </c>
      <c r="F44" s="6" t="s">
        <v>19</v>
      </c>
      <c r="G44" s="61">
        <v>0</v>
      </c>
      <c r="H44" s="6" t="s">
        <v>8</v>
      </c>
      <c r="I44" s="62">
        <v>324</v>
      </c>
      <c r="J44" s="62">
        <v>50</v>
      </c>
      <c r="K44" s="63">
        <v>0.04</v>
      </c>
      <c r="L44" s="118">
        <v>42744</v>
      </c>
      <c r="M44" s="260" t="s">
        <v>149</v>
      </c>
      <c r="N44" s="261"/>
      <c r="O44" s="261"/>
      <c r="P44" s="261"/>
      <c r="Q44" s="262"/>
    </row>
    <row r="45" spans="1:17" ht="15" customHeight="1">
      <c r="A45" s="6">
        <v>17404</v>
      </c>
      <c r="B45" s="6" t="s">
        <v>51</v>
      </c>
      <c r="C45" s="65" t="s">
        <v>17</v>
      </c>
      <c r="D45" s="6" t="s">
        <v>18</v>
      </c>
      <c r="E45" s="6">
        <v>7</v>
      </c>
      <c r="F45" s="6" t="s">
        <v>19</v>
      </c>
      <c r="G45" s="61">
        <v>3000000</v>
      </c>
      <c r="H45" s="6" t="s">
        <v>8</v>
      </c>
      <c r="I45" s="62">
        <v>304</v>
      </c>
      <c r="J45" s="62">
        <v>23</v>
      </c>
      <c r="K45" s="119">
        <v>0.04</v>
      </c>
      <c r="L45" s="118">
        <v>42769</v>
      </c>
      <c r="M45" s="239" t="s">
        <v>220</v>
      </c>
      <c r="N45" s="240"/>
      <c r="O45" s="240"/>
      <c r="P45" s="240"/>
      <c r="Q45" s="241"/>
    </row>
    <row r="46" spans="1:17" ht="15" customHeight="1">
      <c r="A46" s="6">
        <v>17405</v>
      </c>
      <c r="B46" s="6" t="s">
        <v>52</v>
      </c>
      <c r="C46" s="65" t="s">
        <v>17</v>
      </c>
      <c r="D46" s="6" t="s">
        <v>18</v>
      </c>
      <c r="E46" s="6">
        <v>7</v>
      </c>
      <c r="F46" s="6" t="s">
        <v>19</v>
      </c>
      <c r="G46" s="61">
        <v>2590000</v>
      </c>
      <c r="H46" s="6" t="s">
        <v>8</v>
      </c>
      <c r="I46" s="62">
        <v>263</v>
      </c>
      <c r="J46" s="62">
        <v>22</v>
      </c>
      <c r="K46" s="63">
        <v>0.04</v>
      </c>
      <c r="L46" s="64">
        <v>42769</v>
      </c>
      <c r="M46" s="260" t="s">
        <v>195</v>
      </c>
      <c r="N46" s="261"/>
      <c r="O46" s="261"/>
      <c r="P46" s="261"/>
      <c r="Q46" s="262"/>
    </row>
    <row r="47" spans="1:17" ht="15">
      <c r="A47" s="6">
        <v>17409</v>
      </c>
      <c r="B47" s="6" t="s">
        <v>61</v>
      </c>
      <c r="C47" s="65" t="s">
        <v>17</v>
      </c>
      <c r="D47" s="6" t="s">
        <v>18</v>
      </c>
      <c r="E47" s="6">
        <v>7</v>
      </c>
      <c r="F47" s="6" t="s">
        <v>19</v>
      </c>
      <c r="G47" s="61">
        <v>0</v>
      </c>
      <c r="H47" s="6" t="s">
        <v>8</v>
      </c>
      <c r="I47" s="62">
        <v>264</v>
      </c>
      <c r="J47" s="62">
        <v>21</v>
      </c>
      <c r="K47" s="63">
        <v>0.04</v>
      </c>
      <c r="L47" s="64">
        <v>42801</v>
      </c>
      <c r="M47" s="260" t="s">
        <v>153</v>
      </c>
      <c r="N47" s="261"/>
      <c r="O47" s="261"/>
      <c r="P47" s="261"/>
      <c r="Q47" s="262"/>
    </row>
    <row r="48" spans="1:17" ht="15">
      <c r="A48" s="6">
        <v>17401</v>
      </c>
      <c r="B48" s="6" t="s">
        <v>68</v>
      </c>
      <c r="C48" s="6" t="s">
        <v>69</v>
      </c>
      <c r="D48" s="65" t="s">
        <v>70</v>
      </c>
      <c r="E48" s="6">
        <v>11</v>
      </c>
      <c r="F48" s="6" t="s">
        <v>19</v>
      </c>
      <c r="G48" s="61">
        <v>1100000</v>
      </c>
      <c r="H48" s="6" t="s">
        <v>8</v>
      </c>
      <c r="I48" s="62">
        <v>242</v>
      </c>
      <c r="J48" s="62">
        <v>21</v>
      </c>
      <c r="K48" s="63">
        <v>0.04</v>
      </c>
      <c r="L48" s="64">
        <v>42804</v>
      </c>
      <c r="M48" s="260" t="s">
        <v>194</v>
      </c>
      <c r="N48" s="261"/>
      <c r="O48" s="261"/>
      <c r="P48" s="261"/>
      <c r="Q48" s="262"/>
    </row>
    <row r="49" spans="1:17" ht="15">
      <c r="A49" s="6">
        <v>17507</v>
      </c>
      <c r="B49" s="6" t="s">
        <v>121</v>
      </c>
      <c r="C49" s="65" t="s">
        <v>26</v>
      </c>
      <c r="D49" s="6" t="s">
        <v>27</v>
      </c>
      <c r="E49" s="6">
        <v>9</v>
      </c>
      <c r="F49" s="6" t="s">
        <v>19</v>
      </c>
      <c r="G49" s="61">
        <v>0</v>
      </c>
      <c r="H49" s="6" t="s">
        <v>8</v>
      </c>
      <c r="I49" s="62">
        <v>90</v>
      </c>
      <c r="J49" s="62">
        <v>50</v>
      </c>
      <c r="K49" s="63">
        <v>0.09</v>
      </c>
      <c r="L49" s="118">
        <v>42817</v>
      </c>
      <c r="M49" s="260" t="s">
        <v>153</v>
      </c>
      <c r="N49" s="261"/>
      <c r="O49" s="261"/>
      <c r="P49" s="261"/>
      <c r="Q49" s="262"/>
    </row>
    <row r="50" spans="1:17" ht="15" customHeight="1">
      <c r="A50" s="6">
        <v>17506</v>
      </c>
      <c r="B50" s="6" t="s">
        <v>83</v>
      </c>
      <c r="C50" s="6" t="s">
        <v>84</v>
      </c>
      <c r="D50" s="65" t="s">
        <v>85</v>
      </c>
      <c r="E50" s="6">
        <v>6</v>
      </c>
      <c r="F50" s="6" t="s">
        <v>19</v>
      </c>
      <c r="G50" s="61">
        <v>2020000</v>
      </c>
      <c r="H50" s="6" t="s">
        <v>8</v>
      </c>
      <c r="I50" s="62">
        <v>96</v>
      </c>
      <c r="J50" s="62">
        <v>50</v>
      </c>
      <c r="K50" s="63">
        <v>0.09</v>
      </c>
      <c r="L50" s="64">
        <v>42818</v>
      </c>
      <c r="M50" s="260" t="s">
        <v>195</v>
      </c>
      <c r="N50" s="261"/>
      <c r="O50" s="261"/>
      <c r="P50" s="261"/>
      <c r="Q50" s="262"/>
    </row>
    <row r="51" spans="1:17" ht="15">
      <c r="A51" s="120">
        <v>17107</v>
      </c>
      <c r="B51" s="121" t="s">
        <v>87</v>
      </c>
      <c r="C51" s="6" t="s">
        <v>88</v>
      </c>
      <c r="D51" s="6" t="s">
        <v>89</v>
      </c>
      <c r="E51" s="6">
        <v>1</v>
      </c>
      <c r="F51" s="6" t="s">
        <v>19</v>
      </c>
      <c r="G51" s="61">
        <v>500000</v>
      </c>
      <c r="H51" s="6" t="s">
        <v>30</v>
      </c>
      <c r="I51" s="62">
        <v>49</v>
      </c>
      <c r="J51" s="62">
        <v>6</v>
      </c>
      <c r="K51" s="63">
        <v>0.09</v>
      </c>
      <c r="L51" s="64">
        <v>42828</v>
      </c>
      <c r="M51" s="236" t="s">
        <v>182</v>
      </c>
      <c r="N51" s="273"/>
      <c r="O51" s="273"/>
      <c r="P51" s="273"/>
      <c r="Q51" s="274"/>
    </row>
    <row r="52" spans="1:17" ht="15">
      <c r="A52" s="6">
        <v>17273</v>
      </c>
      <c r="B52" s="6" t="s">
        <v>90</v>
      </c>
      <c r="C52" s="65" t="s">
        <v>91</v>
      </c>
      <c r="D52" s="6" t="s">
        <v>92</v>
      </c>
      <c r="E52" s="6">
        <v>2</v>
      </c>
      <c r="F52" s="6" t="s">
        <v>93</v>
      </c>
      <c r="G52" s="61">
        <v>950000</v>
      </c>
      <c r="H52" s="6" t="s">
        <v>30</v>
      </c>
      <c r="I52" s="62">
        <v>30</v>
      </c>
      <c r="J52" s="62">
        <v>9</v>
      </c>
      <c r="K52" s="63">
        <v>0.09</v>
      </c>
      <c r="L52" s="64">
        <v>42828</v>
      </c>
      <c r="M52" s="260" t="s">
        <v>211</v>
      </c>
      <c r="N52" s="261"/>
      <c r="O52" s="261"/>
      <c r="P52" s="261"/>
      <c r="Q52" s="262"/>
    </row>
    <row r="53" spans="1:17" ht="15">
      <c r="A53" s="6">
        <v>17281</v>
      </c>
      <c r="B53" s="6" t="s">
        <v>94</v>
      </c>
      <c r="C53" s="65" t="s">
        <v>95</v>
      </c>
      <c r="D53" s="6" t="s">
        <v>96</v>
      </c>
      <c r="E53" s="6">
        <v>3</v>
      </c>
      <c r="F53" s="6" t="s">
        <v>19</v>
      </c>
      <c r="G53" s="61">
        <v>1250000</v>
      </c>
      <c r="H53" s="6" t="s">
        <v>30</v>
      </c>
      <c r="I53" s="62">
        <v>126</v>
      </c>
      <c r="J53" s="62">
        <v>11</v>
      </c>
      <c r="K53" s="63">
        <v>0.09</v>
      </c>
      <c r="L53" s="64">
        <v>42828</v>
      </c>
      <c r="M53" s="260" t="s">
        <v>211</v>
      </c>
      <c r="N53" s="261"/>
      <c r="O53" s="261"/>
      <c r="P53" s="261"/>
      <c r="Q53" s="262"/>
    </row>
    <row r="54" spans="1:17" ht="15">
      <c r="A54" s="6">
        <v>17012</v>
      </c>
      <c r="B54" s="6" t="s">
        <v>97</v>
      </c>
      <c r="C54" s="65" t="s">
        <v>95</v>
      </c>
      <c r="D54" s="6" t="s">
        <v>96</v>
      </c>
      <c r="E54" s="6">
        <v>3</v>
      </c>
      <c r="F54" s="6" t="s">
        <v>19</v>
      </c>
      <c r="G54" s="61">
        <v>3000000</v>
      </c>
      <c r="H54" s="6" t="s">
        <v>30</v>
      </c>
      <c r="I54" s="62">
        <v>74</v>
      </c>
      <c r="J54" s="62">
        <v>50</v>
      </c>
      <c r="K54" s="63">
        <v>0.09</v>
      </c>
      <c r="L54" s="64">
        <v>42828</v>
      </c>
      <c r="M54" s="260" t="s">
        <v>211</v>
      </c>
      <c r="N54" s="261"/>
      <c r="O54" s="261"/>
      <c r="P54" s="261"/>
      <c r="Q54" s="262"/>
    </row>
    <row r="55" spans="1:17" ht="15">
      <c r="A55" s="6">
        <v>17076</v>
      </c>
      <c r="B55" s="6" t="s">
        <v>98</v>
      </c>
      <c r="C55" s="6" t="s">
        <v>99</v>
      </c>
      <c r="D55" s="6" t="s">
        <v>100</v>
      </c>
      <c r="E55" s="6">
        <v>3</v>
      </c>
      <c r="F55" s="6" t="s">
        <v>19</v>
      </c>
      <c r="G55" s="61">
        <v>0</v>
      </c>
      <c r="H55" s="6" t="s">
        <v>8</v>
      </c>
      <c r="I55" s="62">
        <v>124</v>
      </c>
      <c r="J55" s="62">
        <v>21</v>
      </c>
      <c r="K55" s="63">
        <v>0.09</v>
      </c>
      <c r="L55" s="64">
        <v>42828</v>
      </c>
      <c r="M55" s="260" t="s">
        <v>149</v>
      </c>
      <c r="N55" s="261"/>
      <c r="O55" s="261"/>
      <c r="P55" s="261"/>
      <c r="Q55" s="262"/>
    </row>
    <row r="56" spans="1:17" ht="15">
      <c r="A56" s="6">
        <v>17372</v>
      </c>
      <c r="B56" s="6" t="s">
        <v>101</v>
      </c>
      <c r="C56" s="6" t="s">
        <v>102</v>
      </c>
      <c r="D56" s="6" t="s">
        <v>103</v>
      </c>
      <c r="E56" s="6">
        <v>4</v>
      </c>
      <c r="F56" s="6" t="s">
        <v>19</v>
      </c>
      <c r="G56" s="61">
        <v>740000</v>
      </c>
      <c r="H56" s="6" t="s">
        <v>30</v>
      </c>
      <c r="I56" s="62">
        <v>48</v>
      </c>
      <c r="J56" s="62">
        <v>7</v>
      </c>
      <c r="K56" s="63">
        <v>0.09</v>
      </c>
      <c r="L56" s="64">
        <v>42828</v>
      </c>
      <c r="M56" s="260" t="s">
        <v>212</v>
      </c>
      <c r="N56" s="261"/>
      <c r="O56" s="261"/>
      <c r="P56" s="261"/>
      <c r="Q56" s="262"/>
    </row>
    <row r="57" spans="1:17" ht="15">
      <c r="A57" s="6">
        <v>17208</v>
      </c>
      <c r="B57" s="6" t="s">
        <v>104</v>
      </c>
      <c r="C57" s="6" t="s">
        <v>105</v>
      </c>
      <c r="D57" s="6" t="s">
        <v>106</v>
      </c>
      <c r="E57" s="6">
        <v>6</v>
      </c>
      <c r="F57" s="6" t="s">
        <v>75</v>
      </c>
      <c r="G57" s="61">
        <v>300000</v>
      </c>
      <c r="H57" s="6" t="s">
        <v>8</v>
      </c>
      <c r="I57" s="62">
        <v>50</v>
      </c>
      <c r="J57" s="62">
        <v>5</v>
      </c>
      <c r="K57" s="63">
        <v>0.09</v>
      </c>
      <c r="L57" s="64">
        <v>42828</v>
      </c>
      <c r="M57" s="260" t="s">
        <v>176</v>
      </c>
      <c r="N57" s="261"/>
      <c r="O57" s="261"/>
      <c r="P57" s="261"/>
      <c r="Q57" s="262"/>
    </row>
    <row r="58" spans="1:17" ht="15">
      <c r="A58" s="6">
        <v>17007</v>
      </c>
      <c r="B58" s="6" t="s">
        <v>107</v>
      </c>
      <c r="C58" s="6" t="s">
        <v>108</v>
      </c>
      <c r="D58" s="6" t="s">
        <v>109</v>
      </c>
      <c r="E58" s="6">
        <v>6</v>
      </c>
      <c r="F58" s="6" t="s">
        <v>19</v>
      </c>
      <c r="G58" s="61">
        <v>1220000</v>
      </c>
      <c r="H58" s="6" t="s">
        <v>8</v>
      </c>
      <c r="I58" s="62">
        <v>44</v>
      </c>
      <c r="J58" s="62">
        <v>11</v>
      </c>
      <c r="K58" s="63">
        <v>0.09</v>
      </c>
      <c r="L58" s="64">
        <v>42828</v>
      </c>
      <c r="M58" s="260" t="s">
        <v>212</v>
      </c>
      <c r="N58" s="261"/>
      <c r="O58" s="261"/>
      <c r="P58" s="261"/>
      <c r="Q58" s="262"/>
    </row>
    <row r="59" spans="1:17" ht="15">
      <c r="A59" s="6">
        <v>17204</v>
      </c>
      <c r="B59" s="6" t="s">
        <v>110</v>
      </c>
      <c r="C59" s="6" t="s">
        <v>111</v>
      </c>
      <c r="D59" s="6" t="s">
        <v>18</v>
      </c>
      <c r="E59" s="6">
        <v>7</v>
      </c>
      <c r="F59" s="6" t="s">
        <v>19</v>
      </c>
      <c r="G59" s="61">
        <v>1935000</v>
      </c>
      <c r="H59" s="6" t="s">
        <v>8</v>
      </c>
      <c r="I59" s="62">
        <v>72</v>
      </c>
      <c r="J59" s="62">
        <v>40</v>
      </c>
      <c r="K59" s="63">
        <v>0.09</v>
      </c>
      <c r="L59" s="64">
        <v>42828</v>
      </c>
      <c r="M59" s="260" t="s">
        <v>176</v>
      </c>
      <c r="N59" s="261"/>
      <c r="O59" s="261"/>
      <c r="P59" s="261"/>
      <c r="Q59" s="262"/>
    </row>
    <row r="60" spans="1:17" ht="15">
      <c r="A60" s="6">
        <v>17179</v>
      </c>
      <c r="B60" s="6" t="s">
        <v>112</v>
      </c>
      <c r="C60" s="65" t="s">
        <v>17</v>
      </c>
      <c r="D60" s="6" t="s">
        <v>18</v>
      </c>
      <c r="E60" s="6">
        <v>7</v>
      </c>
      <c r="F60" s="6" t="s">
        <v>19</v>
      </c>
      <c r="G60" s="61">
        <v>0</v>
      </c>
      <c r="H60" s="6" t="s">
        <v>30</v>
      </c>
      <c r="I60" s="62">
        <v>174</v>
      </c>
      <c r="J60" s="62">
        <v>54</v>
      </c>
      <c r="K60" s="63">
        <v>0.09</v>
      </c>
      <c r="L60" s="64">
        <v>42828</v>
      </c>
      <c r="M60" s="260" t="s">
        <v>213</v>
      </c>
      <c r="N60" s="261"/>
      <c r="O60" s="261"/>
      <c r="P60" s="261"/>
      <c r="Q60" s="262"/>
    </row>
    <row r="61" spans="1:17" ht="15">
      <c r="A61" s="6">
        <v>17205</v>
      </c>
      <c r="B61" s="6" t="s">
        <v>113</v>
      </c>
      <c r="C61" s="65" t="s">
        <v>17</v>
      </c>
      <c r="D61" s="6" t="s">
        <v>18</v>
      </c>
      <c r="E61" s="6">
        <v>7</v>
      </c>
      <c r="F61" s="6" t="s">
        <v>19</v>
      </c>
      <c r="G61" s="61">
        <v>3000000</v>
      </c>
      <c r="H61" s="6" t="s">
        <v>8</v>
      </c>
      <c r="I61" s="62">
        <v>146</v>
      </c>
      <c r="J61" s="62">
        <v>53</v>
      </c>
      <c r="K61" s="63">
        <v>0.09</v>
      </c>
      <c r="L61" s="64">
        <v>42828</v>
      </c>
      <c r="M61" s="260" t="s">
        <v>212</v>
      </c>
      <c r="N61" s="261"/>
      <c r="O61" s="261"/>
      <c r="P61" s="261"/>
      <c r="Q61" s="262"/>
    </row>
    <row r="62" spans="1:17" ht="15">
      <c r="A62" s="6">
        <v>17290</v>
      </c>
      <c r="B62" s="6" t="s">
        <v>114</v>
      </c>
      <c r="C62" s="6" t="s">
        <v>115</v>
      </c>
      <c r="D62" s="6" t="s">
        <v>33</v>
      </c>
      <c r="E62" s="6">
        <v>8</v>
      </c>
      <c r="F62" s="6" t="s">
        <v>19</v>
      </c>
      <c r="G62" s="61">
        <v>2055000</v>
      </c>
      <c r="H62" s="6" t="s">
        <v>30</v>
      </c>
      <c r="I62" s="62">
        <v>45</v>
      </c>
      <c r="J62" s="62">
        <v>17</v>
      </c>
      <c r="K62" s="63">
        <v>0.09</v>
      </c>
      <c r="L62" s="64">
        <v>42828</v>
      </c>
      <c r="M62" s="260" t="s">
        <v>176</v>
      </c>
      <c r="N62" s="261"/>
      <c r="O62" s="261"/>
      <c r="P62" s="261"/>
      <c r="Q62" s="262"/>
    </row>
    <row r="63" spans="1:17" ht="15">
      <c r="A63" s="6">
        <v>17013</v>
      </c>
      <c r="B63" s="6" t="s">
        <v>116</v>
      </c>
      <c r="C63" s="65" t="s">
        <v>26</v>
      </c>
      <c r="D63" s="6" t="s">
        <v>27</v>
      </c>
      <c r="E63" s="6">
        <v>9</v>
      </c>
      <c r="F63" s="6" t="s">
        <v>19</v>
      </c>
      <c r="G63" s="61">
        <v>3000000</v>
      </c>
      <c r="H63" s="6" t="s">
        <v>8</v>
      </c>
      <c r="I63" s="62">
        <v>81</v>
      </c>
      <c r="J63" s="62">
        <v>50</v>
      </c>
      <c r="K63" s="63">
        <v>0.09</v>
      </c>
      <c r="L63" s="64">
        <v>42828</v>
      </c>
      <c r="M63" s="260" t="s">
        <v>211</v>
      </c>
      <c r="N63" s="261"/>
      <c r="O63" s="261"/>
      <c r="P63" s="261"/>
      <c r="Q63" s="262"/>
    </row>
    <row r="64" spans="1:17" ht="15">
      <c r="A64" s="6">
        <v>17026</v>
      </c>
      <c r="B64" s="6" t="s">
        <v>117</v>
      </c>
      <c r="C64" s="65" t="s">
        <v>26</v>
      </c>
      <c r="D64" s="6" t="s">
        <v>27</v>
      </c>
      <c r="E64" s="6">
        <v>9</v>
      </c>
      <c r="F64" s="6" t="s">
        <v>19</v>
      </c>
      <c r="G64" s="61">
        <v>0</v>
      </c>
      <c r="H64" s="6" t="s">
        <v>8</v>
      </c>
      <c r="I64" s="62">
        <v>84</v>
      </c>
      <c r="J64" s="62">
        <v>50</v>
      </c>
      <c r="K64" s="63">
        <v>0.09</v>
      </c>
      <c r="L64" s="64">
        <v>42828</v>
      </c>
      <c r="M64" s="260" t="s">
        <v>153</v>
      </c>
      <c r="N64" s="261"/>
      <c r="O64" s="261"/>
      <c r="P64" s="261"/>
      <c r="Q64" s="262"/>
    </row>
    <row r="65" spans="1:17" ht="15">
      <c r="A65" s="6">
        <v>17042</v>
      </c>
      <c r="B65" s="6" t="s">
        <v>118</v>
      </c>
      <c r="C65" s="65" t="s">
        <v>119</v>
      </c>
      <c r="D65" s="6" t="s">
        <v>78</v>
      </c>
      <c r="E65" s="6">
        <v>11</v>
      </c>
      <c r="F65" s="6" t="s">
        <v>19</v>
      </c>
      <c r="G65" s="61">
        <v>2500000</v>
      </c>
      <c r="H65" s="6" t="s">
        <v>30</v>
      </c>
      <c r="I65" s="62">
        <v>132</v>
      </c>
      <c r="J65" s="62">
        <v>42</v>
      </c>
      <c r="K65" s="63">
        <v>0.09</v>
      </c>
      <c r="L65" s="64">
        <v>42828</v>
      </c>
      <c r="M65" s="260" t="s">
        <v>211</v>
      </c>
      <c r="N65" s="261"/>
      <c r="O65" s="261"/>
      <c r="P65" s="261"/>
      <c r="Q65" s="262"/>
    </row>
    <row r="66" spans="1:17" ht="15">
      <c r="A66" s="122">
        <v>17094</v>
      </c>
      <c r="B66" s="122" t="s">
        <v>120</v>
      </c>
      <c r="C66" s="72" t="s">
        <v>119</v>
      </c>
      <c r="D66" s="122" t="s">
        <v>78</v>
      </c>
      <c r="E66" s="122">
        <v>11</v>
      </c>
      <c r="F66" s="122" t="s">
        <v>19</v>
      </c>
      <c r="G66" s="123">
        <v>2500000</v>
      </c>
      <c r="H66" s="122" t="s">
        <v>8</v>
      </c>
      <c r="I66" s="124">
        <v>128</v>
      </c>
      <c r="J66" s="124">
        <v>42</v>
      </c>
      <c r="K66" s="125">
        <v>0.09</v>
      </c>
      <c r="L66" s="126">
        <v>42828</v>
      </c>
      <c r="M66" s="260" t="s">
        <v>211</v>
      </c>
      <c r="N66" s="261"/>
      <c r="O66" s="261"/>
      <c r="P66" s="261"/>
      <c r="Q66" s="262"/>
    </row>
    <row r="67" spans="1:17" ht="15">
      <c r="A67" s="6">
        <v>17258</v>
      </c>
      <c r="B67" s="6" t="s">
        <v>123</v>
      </c>
      <c r="C67" s="65" t="s">
        <v>124</v>
      </c>
      <c r="D67" s="6" t="s">
        <v>125</v>
      </c>
      <c r="E67" s="6">
        <v>10</v>
      </c>
      <c r="F67" s="6" t="s">
        <v>19</v>
      </c>
      <c r="G67" s="61">
        <v>1000000</v>
      </c>
      <c r="H67" s="6" t="s">
        <v>8</v>
      </c>
      <c r="I67" s="62">
        <v>88</v>
      </c>
      <c r="J67" s="62">
        <v>8</v>
      </c>
      <c r="K67" s="63">
        <v>0.09</v>
      </c>
      <c r="L67" s="64">
        <v>42828</v>
      </c>
      <c r="M67" s="260" t="s">
        <v>129</v>
      </c>
      <c r="N67" s="261"/>
      <c r="O67" s="261"/>
      <c r="P67" s="261"/>
      <c r="Q67" s="262"/>
    </row>
    <row r="68" spans="1:17" ht="15">
      <c r="A68" s="6">
        <v>17069</v>
      </c>
      <c r="B68" s="6" t="s">
        <v>126</v>
      </c>
      <c r="C68" s="65" t="s">
        <v>127</v>
      </c>
      <c r="D68" s="6" t="s">
        <v>128</v>
      </c>
      <c r="E68" s="6">
        <v>8</v>
      </c>
      <c r="F68" s="6" t="s">
        <v>19</v>
      </c>
      <c r="G68" s="61">
        <v>0</v>
      </c>
      <c r="H68" s="6" t="s">
        <v>20</v>
      </c>
      <c r="I68" s="62">
        <v>100</v>
      </c>
      <c r="J68" s="62">
        <v>30</v>
      </c>
      <c r="K68" s="63">
        <v>0.09</v>
      </c>
      <c r="L68" s="64">
        <v>42828</v>
      </c>
      <c r="M68" s="260" t="s">
        <v>149</v>
      </c>
      <c r="N68" s="261"/>
      <c r="O68" s="261"/>
      <c r="P68" s="261"/>
      <c r="Q68" s="262"/>
    </row>
    <row r="69" spans="1:17" ht="15.75" thickBot="1">
      <c r="A69" s="122">
        <v>17416</v>
      </c>
      <c r="B69" s="122" t="s">
        <v>139</v>
      </c>
      <c r="C69" s="72" t="s">
        <v>17</v>
      </c>
      <c r="D69" s="122" t="s">
        <v>18</v>
      </c>
      <c r="E69" s="122">
        <v>7</v>
      </c>
      <c r="F69" s="122" t="s">
        <v>19</v>
      </c>
      <c r="G69" s="123">
        <v>0</v>
      </c>
      <c r="H69" s="122" t="s">
        <v>8</v>
      </c>
      <c r="I69" s="124">
        <v>240</v>
      </c>
      <c r="J69" s="124">
        <v>20</v>
      </c>
      <c r="K69" s="125">
        <v>0.04</v>
      </c>
      <c r="L69" s="126">
        <v>42829</v>
      </c>
      <c r="M69" s="280" t="s">
        <v>153</v>
      </c>
      <c r="N69" s="281"/>
      <c r="O69" s="281"/>
      <c r="P69" s="281"/>
      <c r="Q69" s="282"/>
    </row>
    <row r="70" spans="1:17" ht="15">
      <c r="A70" s="275" t="s">
        <v>134</v>
      </c>
      <c r="B70" s="276"/>
      <c r="C70" s="276"/>
      <c r="D70" s="276"/>
      <c r="E70" s="276"/>
      <c r="F70" s="276"/>
      <c r="G70" s="167">
        <f>SUM(G42,G51,G55:G59,G62)</f>
        <v>8200000</v>
      </c>
      <c r="H70" s="165" t="s">
        <v>6</v>
      </c>
      <c r="I70" s="168">
        <f>SUM(I42,I51,I55,I56,I57,I58,I59,I62)</f>
        <v>545</v>
      </c>
      <c r="J70" s="168">
        <f>SUM(J42,J51,J55,J56,J57,J58,J59,J62)</f>
        <v>119</v>
      </c>
      <c r="K70" s="283"/>
      <c r="L70" s="284"/>
      <c r="M70" s="284"/>
      <c r="N70" s="284"/>
      <c r="O70" s="284"/>
      <c r="P70" s="284"/>
      <c r="Q70" s="285"/>
    </row>
    <row r="71" spans="1:17" ht="15">
      <c r="A71" s="287" t="s">
        <v>133</v>
      </c>
      <c r="B71" s="298"/>
      <c r="C71" s="298"/>
      <c r="D71" s="298"/>
      <c r="E71" s="298"/>
      <c r="F71" s="298"/>
      <c r="G71" s="61">
        <f>SUM(G43:G50,G52:G54,G60:G61,G63:G69)</f>
        <v>28910000</v>
      </c>
      <c r="H71" s="59" t="s">
        <v>6</v>
      </c>
      <c r="I71" s="127">
        <f>SUM(I43:I50,I52:I54,I60:I61,I63:I69)</f>
        <v>3310</v>
      </c>
      <c r="J71" s="127">
        <f>SUM(J43:J50,J52:J54,J60:J61,J63:J69)</f>
        <v>706</v>
      </c>
      <c r="K71" s="299"/>
      <c r="L71" s="258"/>
      <c r="M71" s="258"/>
      <c r="N71" s="258"/>
      <c r="O71" s="258"/>
      <c r="P71" s="258"/>
      <c r="Q71" s="259"/>
    </row>
    <row r="72" spans="1:17" ht="16.5" thickBot="1">
      <c r="A72" s="300" t="s">
        <v>135</v>
      </c>
      <c r="B72" s="301"/>
      <c r="C72" s="301"/>
      <c r="D72" s="301"/>
      <c r="E72" s="301"/>
      <c r="F72" s="301"/>
      <c r="G72" s="161">
        <f>SUM(G70:G71)</f>
        <v>37110000</v>
      </c>
      <c r="H72" s="162" t="s">
        <v>6</v>
      </c>
      <c r="I72" s="163">
        <f>SUM(I70:I71)</f>
        <v>3855</v>
      </c>
      <c r="J72" s="163">
        <f>SUM(J70:J71)</f>
        <v>825</v>
      </c>
      <c r="K72" s="302"/>
      <c r="L72" s="303"/>
      <c r="M72" s="303"/>
      <c r="N72" s="303"/>
      <c r="O72" s="303"/>
      <c r="P72" s="303"/>
      <c r="Q72" s="304"/>
    </row>
    <row r="73" spans="1:17" ht="15">
      <c r="A73" s="275" t="s">
        <v>188</v>
      </c>
      <c r="B73" s="276"/>
      <c r="C73" s="276"/>
      <c r="D73" s="276"/>
      <c r="E73" s="276"/>
      <c r="F73" s="276"/>
      <c r="G73" s="164">
        <f>SUM(G42+G57+G59+G62)</f>
        <v>5740000</v>
      </c>
      <c r="H73" s="165" t="s">
        <v>6</v>
      </c>
      <c r="I73" s="166">
        <f>SUM(I42+I57+I59+I62)</f>
        <v>280</v>
      </c>
      <c r="J73" s="166">
        <f>SUM(J42+J57+J59+J62)</f>
        <v>74</v>
      </c>
      <c r="K73" s="277"/>
      <c r="L73" s="278"/>
      <c r="M73" s="278"/>
      <c r="N73" s="278"/>
      <c r="O73" s="278"/>
      <c r="P73" s="278"/>
      <c r="Q73" s="279"/>
    </row>
    <row r="74" spans="1:17" ht="15" customHeight="1">
      <c r="A74" s="287" t="s">
        <v>189</v>
      </c>
      <c r="B74" s="288"/>
      <c r="C74" s="288"/>
      <c r="D74" s="288"/>
      <c r="E74" s="288"/>
      <c r="F74" s="288"/>
      <c r="G74" s="17">
        <f>SUM(G43+G46+G50)</f>
        <v>7610000</v>
      </c>
      <c r="H74" s="59" t="s">
        <v>6</v>
      </c>
      <c r="I74" s="37">
        <f>SUM(I43+I46+I50)</f>
        <v>683</v>
      </c>
      <c r="J74" s="37">
        <f>SUM(J43+J46+J50)</f>
        <v>122</v>
      </c>
      <c r="K74" s="215"/>
      <c r="L74" s="206"/>
      <c r="M74" s="206"/>
      <c r="N74" s="206"/>
      <c r="O74" s="206"/>
      <c r="P74" s="206"/>
      <c r="Q74" s="207"/>
    </row>
    <row r="75" spans="1:17" ht="15" customHeight="1" thickBot="1">
      <c r="A75" s="289" t="s">
        <v>190</v>
      </c>
      <c r="B75" s="290"/>
      <c r="C75" s="290"/>
      <c r="D75" s="290"/>
      <c r="E75" s="290"/>
      <c r="F75" s="290"/>
      <c r="G75" s="156">
        <f>SUM(G48+G45)</f>
        <v>4100000</v>
      </c>
      <c r="H75" s="158" t="s">
        <v>6</v>
      </c>
      <c r="I75" s="159">
        <f>SUM(I48)</f>
        <v>242</v>
      </c>
      <c r="J75" s="160">
        <f>SUM(J48)</f>
        <v>21</v>
      </c>
      <c r="K75" s="291"/>
      <c r="L75" s="292"/>
      <c r="M75" s="292"/>
      <c r="N75" s="292"/>
      <c r="O75" s="292"/>
      <c r="P75" s="292"/>
      <c r="Q75" s="293"/>
    </row>
    <row r="76" spans="1:17" ht="15" customHeight="1">
      <c r="A76" s="249" t="s">
        <v>191</v>
      </c>
      <c r="B76" s="250"/>
      <c r="C76" s="250"/>
      <c r="D76" s="250"/>
      <c r="E76" s="250"/>
      <c r="F76" s="250"/>
      <c r="G76" s="216">
        <f>Q37-G73</f>
        <v>500000</v>
      </c>
      <c r="H76" s="249" t="s">
        <v>227</v>
      </c>
      <c r="I76" s="251"/>
      <c r="J76" s="251"/>
      <c r="K76" s="251"/>
      <c r="L76" s="251"/>
      <c r="M76" s="251"/>
      <c r="N76" s="251"/>
      <c r="O76" s="251"/>
      <c r="P76" s="251"/>
      <c r="Q76" s="252"/>
    </row>
    <row r="77" spans="1:17" ht="15">
      <c r="A77" s="294" t="s">
        <v>192</v>
      </c>
      <c r="B77" s="295"/>
      <c r="C77" s="295"/>
      <c r="D77" s="295"/>
      <c r="E77" s="295"/>
      <c r="F77" s="295"/>
      <c r="G77" s="217">
        <f>Q39-G74</f>
        <v>3189235</v>
      </c>
      <c r="H77" s="294" t="s">
        <v>225</v>
      </c>
      <c r="I77" s="296"/>
      <c r="J77" s="296"/>
      <c r="K77" s="296"/>
      <c r="L77" s="296"/>
      <c r="M77" s="296"/>
      <c r="N77" s="296"/>
      <c r="O77" s="296"/>
      <c r="P77" s="296"/>
      <c r="Q77" s="297"/>
    </row>
    <row r="78" spans="1:17" ht="15">
      <c r="A78" s="294" t="s">
        <v>193</v>
      </c>
      <c r="B78" s="295"/>
      <c r="C78" s="295"/>
      <c r="D78" s="295"/>
      <c r="E78" s="295"/>
      <c r="F78" s="295"/>
      <c r="G78" s="217">
        <f>Q38-G75</f>
        <v>2900000</v>
      </c>
      <c r="H78" s="294" t="s">
        <v>225</v>
      </c>
      <c r="I78" s="296"/>
      <c r="J78" s="296"/>
      <c r="K78" s="296"/>
      <c r="L78" s="296"/>
      <c r="M78" s="296"/>
      <c r="N78" s="296"/>
      <c r="O78" s="296"/>
      <c r="P78" s="296"/>
      <c r="Q78" s="297"/>
    </row>
    <row r="79" spans="6:7" ht="15">
      <c r="F79" s="210"/>
      <c r="G79" s="55"/>
    </row>
    <row r="80" spans="1:13" ht="15">
      <c r="A80" s="286" t="s">
        <v>136</v>
      </c>
      <c r="B80" s="286"/>
      <c r="C80" s="286"/>
      <c r="D80" s="286"/>
      <c r="E80" s="286"/>
      <c r="F80" s="286"/>
      <c r="G80" s="286"/>
      <c r="H80" s="286"/>
      <c r="I80" s="286"/>
      <c r="J80" s="286"/>
      <c r="K80" s="286"/>
      <c r="L80" s="286"/>
      <c r="M80" s="286"/>
    </row>
    <row r="81" spans="1:13" ht="15">
      <c r="A81" s="286" t="s">
        <v>29</v>
      </c>
      <c r="B81" s="286"/>
      <c r="C81" s="286"/>
      <c r="D81" s="286"/>
      <c r="E81" s="286"/>
      <c r="F81" s="286"/>
      <c r="G81" s="286"/>
      <c r="H81" s="286"/>
      <c r="I81" s="286"/>
      <c r="J81" s="286"/>
      <c r="K81" s="286"/>
      <c r="L81" s="286"/>
      <c r="M81" s="286"/>
    </row>
    <row r="82" spans="1:13" ht="15">
      <c r="A82" s="286" t="s">
        <v>24</v>
      </c>
      <c r="B82" s="286"/>
      <c r="C82" s="286"/>
      <c r="D82" s="286"/>
      <c r="E82" s="286"/>
      <c r="F82" s="286"/>
      <c r="G82" s="286"/>
      <c r="H82" s="286"/>
      <c r="I82" s="286"/>
      <c r="J82" s="286"/>
      <c r="K82" s="286"/>
      <c r="L82" s="286"/>
      <c r="M82" s="286"/>
    </row>
  </sheetData>
  <sheetProtection/>
  <mergeCells count="104">
    <mergeCell ref="A80:M80"/>
    <mergeCell ref="A81:M81"/>
    <mergeCell ref="A71:F71"/>
    <mergeCell ref="K71:Q71"/>
    <mergeCell ref="A72:F72"/>
    <mergeCell ref="K72:Q72"/>
    <mergeCell ref="A82:M82"/>
    <mergeCell ref="A74:F74"/>
    <mergeCell ref="A75:F75"/>
    <mergeCell ref="K75:Q75"/>
    <mergeCell ref="A76:F76"/>
    <mergeCell ref="H76:Q76"/>
    <mergeCell ref="A77:F77"/>
    <mergeCell ref="H77:Q77"/>
    <mergeCell ref="A78:F78"/>
    <mergeCell ref="H78:Q78"/>
    <mergeCell ref="A73:F73"/>
    <mergeCell ref="K73:Q73"/>
    <mergeCell ref="M65:Q65"/>
    <mergeCell ref="M66:Q66"/>
    <mergeCell ref="M67:Q67"/>
    <mergeCell ref="M68:Q68"/>
    <mergeCell ref="M69:Q69"/>
    <mergeCell ref="A70:F70"/>
    <mergeCell ref="K70:Q70"/>
    <mergeCell ref="M59:Q59"/>
    <mergeCell ref="M60:Q60"/>
    <mergeCell ref="M61:Q61"/>
    <mergeCell ref="M62:Q62"/>
    <mergeCell ref="M63:Q63"/>
    <mergeCell ref="M64:Q64"/>
    <mergeCell ref="M53:Q53"/>
    <mergeCell ref="M54:Q54"/>
    <mergeCell ref="M55:Q55"/>
    <mergeCell ref="M56:Q56"/>
    <mergeCell ref="M57:Q57"/>
    <mergeCell ref="M58:Q58"/>
    <mergeCell ref="M47:Q47"/>
    <mergeCell ref="M48:Q48"/>
    <mergeCell ref="M49:Q49"/>
    <mergeCell ref="M50:Q50"/>
    <mergeCell ref="M51:Q51"/>
    <mergeCell ref="M52:Q52"/>
    <mergeCell ref="M41:Q41"/>
    <mergeCell ref="M42:Q42"/>
    <mergeCell ref="M43:Q43"/>
    <mergeCell ref="M44:Q44"/>
    <mergeCell ref="M45:Q45"/>
    <mergeCell ref="M46:Q46"/>
    <mergeCell ref="A35:F35"/>
    <mergeCell ref="H35:Q35"/>
    <mergeCell ref="M37:P37"/>
    <mergeCell ref="M38:P38"/>
    <mergeCell ref="M39:P39"/>
    <mergeCell ref="A40:B40"/>
    <mergeCell ref="M40:P40"/>
    <mergeCell ref="M30:Q30"/>
    <mergeCell ref="M31:Q31"/>
    <mergeCell ref="M32:Q32"/>
    <mergeCell ref="A33:F33"/>
    <mergeCell ref="K33:Q33"/>
    <mergeCell ref="A34:F34"/>
    <mergeCell ref="K34:Q34"/>
    <mergeCell ref="M24:Q24"/>
    <mergeCell ref="M25:Q25"/>
    <mergeCell ref="M26:Q26"/>
    <mergeCell ref="M27:Q27"/>
    <mergeCell ref="M28:Q28"/>
    <mergeCell ref="M29:Q29"/>
    <mergeCell ref="A20:F20"/>
    <mergeCell ref="A22:F22"/>
    <mergeCell ref="H22:Q22"/>
    <mergeCell ref="A23:B23"/>
    <mergeCell ref="H23:J23"/>
    <mergeCell ref="K23:L23"/>
    <mergeCell ref="M23:O23"/>
    <mergeCell ref="P23:Q23"/>
    <mergeCell ref="A21:F21"/>
    <mergeCell ref="H21:Q21"/>
    <mergeCell ref="M15:Q15"/>
    <mergeCell ref="M16:Q16"/>
    <mergeCell ref="M17:Q17"/>
    <mergeCell ref="A18:F18"/>
    <mergeCell ref="K18:Q18"/>
    <mergeCell ref="A19:F19"/>
    <mergeCell ref="K19:Q19"/>
    <mergeCell ref="M9:Q9"/>
    <mergeCell ref="M10:Q10"/>
    <mergeCell ref="M11:Q11"/>
    <mergeCell ref="M12:Q12"/>
    <mergeCell ref="M13:Q13"/>
    <mergeCell ref="M14:Q14"/>
    <mergeCell ref="M7:P7"/>
    <mergeCell ref="A8:B8"/>
    <mergeCell ref="H8:J8"/>
    <mergeCell ref="K8:L8"/>
    <mergeCell ref="M8:O8"/>
    <mergeCell ref="P8:Q8"/>
    <mergeCell ref="A1:Q1"/>
    <mergeCell ref="A2:Q2"/>
    <mergeCell ref="A3:Q3"/>
    <mergeCell ref="A4:Q4"/>
    <mergeCell ref="A5:D5"/>
    <mergeCell ref="M6:P6"/>
  </mergeCells>
  <printOptions/>
  <pageMargins left="0.7" right="0.7" top="0.75" bottom="0.75" header="0.3" footer="0.3"/>
  <pageSetup fitToHeight="2" fitToWidth="1" horizontalDpi="600" verticalDpi="600" orientation="landscape" scale="5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60"/>
  <sheetViews>
    <sheetView showGridLines="0" zoomScalePageLayoutView="0" workbookViewId="0" topLeftCell="A1">
      <selection activeCell="I7" sqref="I7"/>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146</v>
      </c>
      <c r="B2" s="219"/>
      <c r="C2" s="219"/>
      <c r="D2" s="219"/>
      <c r="E2" s="219"/>
      <c r="F2" s="219"/>
      <c r="G2" s="219"/>
      <c r="H2" s="219"/>
      <c r="I2" s="219"/>
      <c r="J2" s="219"/>
      <c r="K2" s="219"/>
      <c r="L2" s="219"/>
      <c r="M2" s="218"/>
      <c r="N2" s="218"/>
      <c r="O2" s="218"/>
      <c r="P2" s="218"/>
      <c r="Q2" s="218"/>
    </row>
    <row r="3" spans="1:17" ht="12.75" customHeight="1">
      <c r="A3" s="220" t="s">
        <v>177</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00"/>
      <c r="F5" s="100"/>
      <c r="G5" s="100"/>
      <c r="H5" s="100"/>
      <c r="I5" s="100"/>
      <c r="J5" s="100"/>
      <c r="K5" s="100"/>
      <c r="L5" s="100"/>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6">
        <v>17501</v>
      </c>
      <c r="B8" s="6" t="s">
        <v>34</v>
      </c>
      <c r="C8" s="5" t="s">
        <v>17</v>
      </c>
      <c r="D8" s="5" t="s">
        <v>18</v>
      </c>
      <c r="E8" s="6">
        <v>7</v>
      </c>
      <c r="F8" s="5" t="s">
        <v>19</v>
      </c>
      <c r="G8" s="7">
        <v>760000</v>
      </c>
      <c r="H8" s="5" t="s">
        <v>20</v>
      </c>
      <c r="I8" s="8">
        <v>58</v>
      </c>
      <c r="J8" s="35">
        <v>10</v>
      </c>
      <c r="K8" s="9">
        <v>0.09</v>
      </c>
      <c r="L8" s="10">
        <v>42744</v>
      </c>
      <c r="M8" s="236" t="s">
        <v>37</v>
      </c>
      <c r="N8" s="237"/>
      <c r="O8" s="237"/>
      <c r="P8" s="237"/>
      <c r="Q8" s="238"/>
    </row>
    <row r="9" spans="1:17" ht="15" customHeight="1">
      <c r="A9" s="6">
        <v>17502</v>
      </c>
      <c r="B9" s="6" t="s">
        <v>35</v>
      </c>
      <c r="C9" s="5" t="s">
        <v>22</v>
      </c>
      <c r="D9" s="5" t="s">
        <v>23</v>
      </c>
      <c r="E9" s="6">
        <v>9</v>
      </c>
      <c r="F9" s="5" t="s">
        <v>19</v>
      </c>
      <c r="G9" s="7">
        <v>800000</v>
      </c>
      <c r="H9" s="5" t="s">
        <v>20</v>
      </c>
      <c r="I9" s="11">
        <v>49</v>
      </c>
      <c r="J9" s="35">
        <v>13</v>
      </c>
      <c r="K9" s="9">
        <v>0.09</v>
      </c>
      <c r="L9" s="10">
        <v>42744</v>
      </c>
      <c r="M9" s="236" t="s">
        <v>36</v>
      </c>
      <c r="N9" s="237"/>
      <c r="O9" s="237"/>
      <c r="P9" s="237"/>
      <c r="Q9" s="238"/>
    </row>
    <row r="10" spans="1:17" ht="15" customHeight="1">
      <c r="A10" s="6">
        <v>17500</v>
      </c>
      <c r="B10" s="6" t="s">
        <v>25</v>
      </c>
      <c r="C10" s="5" t="s">
        <v>17</v>
      </c>
      <c r="D10" s="5" t="s">
        <v>18</v>
      </c>
      <c r="E10" s="6">
        <v>7</v>
      </c>
      <c r="F10" s="5" t="s">
        <v>19</v>
      </c>
      <c r="G10" s="7">
        <v>800000</v>
      </c>
      <c r="H10" s="5" t="s">
        <v>20</v>
      </c>
      <c r="I10" s="11">
        <v>29</v>
      </c>
      <c r="J10" s="41">
        <v>29</v>
      </c>
      <c r="K10" s="9"/>
      <c r="L10" s="10">
        <v>42825</v>
      </c>
      <c r="M10" s="236"/>
      <c r="N10" s="242"/>
      <c r="O10" s="242"/>
      <c r="P10" s="242"/>
      <c r="Q10" s="243"/>
    </row>
    <row r="11" spans="1:17" ht="15" customHeight="1">
      <c r="A11" s="6">
        <v>17423</v>
      </c>
      <c r="B11" s="6" t="s">
        <v>142</v>
      </c>
      <c r="C11" s="5" t="s">
        <v>143</v>
      </c>
      <c r="D11" s="5" t="s">
        <v>144</v>
      </c>
      <c r="E11" s="6">
        <v>3</v>
      </c>
      <c r="F11" s="5" t="s">
        <v>19</v>
      </c>
      <c r="G11" s="7">
        <v>800000</v>
      </c>
      <c r="H11" s="5" t="s">
        <v>8</v>
      </c>
      <c r="I11" s="11">
        <v>270</v>
      </c>
      <c r="J11" s="41">
        <v>7</v>
      </c>
      <c r="K11" s="9">
        <v>0.04</v>
      </c>
      <c r="L11" s="10">
        <v>42845</v>
      </c>
      <c r="M11" s="236"/>
      <c r="N11" s="242"/>
      <c r="O11" s="242"/>
      <c r="P11" s="242"/>
      <c r="Q11" s="243"/>
    </row>
    <row r="12" spans="1:17" ht="15">
      <c r="A12" s="294" t="s">
        <v>39</v>
      </c>
      <c r="B12" s="295"/>
      <c r="C12" s="295"/>
      <c r="D12" s="295"/>
      <c r="E12" s="295"/>
      <c r="F12" s="295"/>
      <c r="G12" s="60">
        <f>SUM(G8:G11)</f>
        <v>3160000</v>
      </c>
      <c r="H12" s="58" t="s">
        <v>6</v>
      </c>
      <c r="I12" s="38">
        <f>SUM(I8:I11)</f>
        <v>406</v>
      </c>
      <c r="J12" s="46">
        <f>SUM(J8:J11)</f>
        <v>59</v>
      </c>
      <c r="K12" s="319"/>
      <c r="L12" s="320"/>
      <c r="M12" s="320"/>
      <c r="N12" s="320"/>
      <c r="O12" s="320"/>
      <c r="P12" s="320"/>
      <c r="Q12" s="321"/>
    </row>
    <row r="13" spans="1:17" ht="15" customHeight="1">
      <c r="A13" s="253"/>
      <c r="B13" s="253"/>
      <c r="C13" s="2"/>
      <c r="D13" s="2"/>
      <c r="E13" s="2"/>
      <c r="F13" s="2"/>
      <c r="G13" s="2"/>
      <c r="H13" s="310"/>
      <c r="I13" s="227"/>
      <c r="J13" s="227"/>
      <c r="K13" s="228"/>
      <c r="L13" s="229"/>
      <c r="M13" s="13"/>
      <c r="N13" s="13"/>
      <c r="O13" s="13"/>
      <c r="P13" s="13"/>
      <c r="Q13" s="49"/>
    </row>
    <row r="14" spans="1:17" ht="15.75">
      <c r="A14" s="253" t="s">
        <v>11</v>
      </c>
      <c r="B14" s="253"/>
      <c r="C14" s="14"/>
      <c r="D14" s="14"/>
      <c r="E14" s="15"/>
      <c r="F14" s="14"/>
      <c r="G14" s="16"/>
      <c r="H14" s="226"/>
      <c r="I14" s="227"/>
      <c r="J14" s="227"/>
      <c r="K14" s="228"/>
      <c r="L14" s="229"/>
      <c r="M14" s="254" t="s">
        <v>45</v>
      </c>
      <c r="N14" s="254"/>
      <c r="O14" s="254"/>
      <c r="P14" s="255">
        <v>4723589</v>
      </c>
      <c r="Q14" s="256"/>
    </row>
    <row r="15" spans="1:17" ht="64.5" customHeight="1">
      <c r="A15" s="4" t="s">
        <v>0</v>
      </c>
      <c r="B15" s="4" t="s">
        <v>1</v>
      </c>
      <c r="C15" s="4" t="s">
        <v>2</v>
      </c>
      <c r="D15" s="4" t="s">
        <v>3</v>
      </c>
      <c r="E15" s="4" t="s">
        <v>4</v>
      </c>
      <c r="F15" s="4" t="s">
        <v>13</v>
      </c>
      <c r="G15" s="4" t="s">
        <v>12</v>
      </c>
      <c r="H15" s="4" t="s">
        <v>5</v>
      </c>
      <c r="I15" s="4" t="s">
        <v>6</v>
      </c>
      <c r="J15" s="4" t="s">
        <v>21</v>
      </c>
      <c r="K15" s="4" t="s">
        <v>14</v>
      </c>
      <c r="L15" s="4" t="s">
        <v>15</v>
      </c>
      <c r="M15" s="233" t="s">
        <v>7</v>
      </c>
      <c r="N15" s="234"/>
      <c r="O15" s="234"/>
      <c r="P15" s="234"/>
      <c r="Q15" s="235"/>
    </row>
    <row r="16" spans="1:17" ht="15">
      <c r="A16" s="6">
        <v>17505</v>
      </c>
      <c r="B16" s="39" t="s">
        <v>55</v>
      </c>
      <c r="C16" s="39" t="s">
        <v>56</v>
      </c>
      <c r="D16" s="39" t="s">
        <v>56</v>
      </c>
      <c r="E16" s="39">
        <v>12</v>
      </c>
      <c r="F16" s="39" t="s">
        <v>19</v>
      </c>
      <c r="G16" s="42">
        <v>1000000</v>
      </c>
      <c r="H16" s="39" t="s">
        <v>8</v>
      </c>
      <c r="I16" s="48">
        <v>104</v>
      </c>
      <c r="J16" s="48">
        <v>34</v>
      </c>
      <c r="K16" s="44">
        <v>0.09</v>
      </c>
      <c r="L16" s="45">
        <v>42824</v>
      </c>
      <c r="M16" s="257" t="s">
        <v>60</v>
      </c>
      <c r="N16" s="258"/>
      <c r="O16" s="258"/>
      <c r="P16" s="258"/>
      <c r="Q16" s="259"/>
    </row>
    <row r="17" spans="1:17" ht="15">
      <c r="A17" s="6">
        <v>17504</v>
      </c>
      <c r="B17" s="39" t="s">
        <v>54</v>
      </c>
      <c r="C17" s="39" t="s">
        <v>57</v>
      </c>
      <c r="D17" s="39" t="s">
        <v>58</v>
      </c>
      <c r="E17" s="39">
        <v>7</v>
      </c>
      <c r="F17" s="39" t="s">
        <v>19</v>
      </c>
      <c r="G17" s="42">
        <v>1000000</v>
      </c>
      <c r="H17" s="39" t="s">
        <v>30</v>
      </c>
      <c r="I17" s="48">
        <v>244</v>
      </c>
      <c r="J17" s="48">
        <v>34</v>
      </c>
      <c r="K17" s="44">
        <v>0.09</v>
      </c>
      <c r="L17" s="45">
        <v>42824</v>
      </c>
      <c r="M17" s="257" t="s">
        <v>59</v>
      </c>
      <c r="N17" s="258"/>
      <c r="O17" s="258"/>
      <c r="P17" s="258"/>
      <c r="Q17" s="259"/>
    </row>
    <row r="18" spans="1:17" ht="15">
      <c r="A18" s="6">
        <v>17509</v>
      </c>
      <c r="B18" s="39" t="s">
        <v>72</v>
      </c>
      <c r="C18" s="39" t="s">
        <v>73</v>
      </c>
      <c r="D18" s="39" t="s">
        <v>74</v>
      </c>
      <c r="E18" s="39">
        <v>10</v>
      </c>
      <c r="F18" s="39" t="s">
        <v>75</v>
      </c>
      <c r="G18" s="42">
        <v>2000000</v>
      </c>
      <c r="H18" s="39" t="s">
        <v>8</v>
      </c>
      <c r="I18" s="48">
        <v>50</v>
      </c>
      <c r="J18" s="48">
        <v>50</v>
      </c>
      <c r="K18" s="44"/>
      <c r="L18" s="45">
        <v>42825</v>
      </c>
      <c r="M18" s="257"/>
      <c r="N18" s="258"/>
      <c r="O18" s="258"/>
      <c r="P18" s="258"/>
      <c r="Q18" s="259"/>
    </row>
    <row r="19" spans="1:17" ht="15">
      <c r="A19" s="6">
        <v>17738</v>
      </c>
      <c r="B19" s="6" t="s">
        <v>76</v>
      </c>
      <c r="C19" s="6" t="s">
        <v>77</v>
      </c>
      <c r="D19" s="6" t="s">
        <v>78</v>
      </c>
      <c r="E19" s="6">
        <v>11</v>
      </c>
      <c r="F19" s="6" t="s">
        <v>19</v>
      </c>
      <c r="G19" s="61">
        <v>1241627</v>
      </c>
      <c r="H19" s="6" t="s">
        <v>8</v>
      </c>
      <c r="I19" s="62">
        <v>50</v>
      </c>
      <c r="J19" s="62">
        <v>27</v>
      </c>
      <c r="K19" s="63">
        <v>0.09</v>
      </c>
      <c r="L19" s="64">
        <v>42828</v>
      </c>
      <c r="M19" s="260"/>
      <c r="N19" s="261"/>
      <c r="O19" s="261"/>
      <c r="P19" s="261"/>
      <c r="Q19" s="262"/>
    </row>
    <row r="20" spans="1:17" ht="15">
      <c r="A20" s="6">
        <v>17508</v>
      </c>
      <c r="B20" s="6" t="s">
        <v>64</v>
      </c>
      <c r="C20" s="6" t="s">
        <v>65</v>
      </c>
      <c r="D20" s="6" t="s">
        <v>66</v>
      </c>
      <c r="E20" s="6">
        <v>13</v>
      </c>
      <c r="F20" s="6" t="s">
        <v>19</v>
      </c>
      <c r="G20" s="61">
        <v>1686330</v>
      </c>
      <c r="H20" s="6" t="s">
        <v>8</v>
      </c>
      <c r="I20" s="62">
        <v>24</v>
      </c>
      <c r="J20" s="62">
        <v>24</v>
      </c>
      <c r="K20" s="63"/>
      <c r="L20" s="64">
        <v>42837</v>
      </c>
      <c r="M20" s="260"/>
      <c r="N20" s="261"/>
      <c r="O20" s="261"/>
      <c r="P20" s="261"/>
      <c r="Q20" s="262"/>
    </row>
    <row r="21" spans="1:17" ht="15">
      <c r="A21" s="287" t="s">
        <v>40</v>
      </c>
      <c r="B21" s="288"/>
      <c r="C21" s="288"/>
      <c r="D21" s="288"/>
      <c r="E21" s="288"/>
      <c r="F21" s="288"/>
      <c r="G21" s="17">
        <f>SUM(G16:G20)</f>
        <v>6927957</v>
      </c>
      <c r="H21" s="59" t="s">
        <v>6</v>
      </c>
      <c r="I21" s="37">
        <f>SUM(I16:I20)</f>
        <v>472</v>
      </c>
      <c r="J21" s="37">
        <f>SUM(J16:J20)</f>
        <v>169</v>
      </c>
      <c r="K21" s="318"/>
      <c r="L21" s="307"/>
      <c r="M21" s="307"/>
      <c r="N21" s="307"/>
      <c r="O21" s="307"/>
      <c r="P21" s="307"/>
      <c r="Q21" s="308"/>
    </row>
    <row r="22" spans="1:17" ht="15">
      <c r="A22" s="22"/>
      <c r="B22" s="25"/>
      <c r="C22" s="25"/>
      <c r="D22" s="25"/>
      <c r="E22" s="25"/>
      <c r="F22" s="25"/>
      <c r="G22" s="26"/>
      <c r="H22" s="27"/>
      <c r="I22" s="27"/>
      <c r="J22" s="27"/>
      <c r="K22" s="31"/>
      <c r="L22" s="32"/>
      <c r="M22" s="33"/>
      <c r="N22" s="33"/>
      <c r="O22" s="33"/>
      <c r="P22" s="33"/>
      <c r="Q22" s="34"/>
    </row>
    <row r="23" spans="1:17" ht="15">
      <c r="A23" s="22"/>
      <c r="B23" s="23"/>
      <c r="C23" s="23"/>
      <c r="D23" s="23"/>
      <c r="E23" s="23"/>
      <c r="F23" s="23"/>
      <c r="G23" s="78"/>
      <c r="H23" s="79"/>
      <c r="I23" s="79"/>
      <c r="J23" s="79"/>
      <c r="K23" s="80"/>
      <c r="L23" s="81"/>
      <c r="M23" s="224" t="s">
        <v>131</v>
      </c>
      <c r="N23" s="224"/>
      <c r="O23" s="224"/>
      <c r="P23" s="224"/>
      <c r="Q23" s="82">
        <v>15326316</v>
      </c>
    </row>
    <row r="24" spans="1:17" ht="15">
      <c r="A24" s="22"/>
      <c r="B24" s="23"/>
      <c r="C24" s="23"/>
      <c r="D24" s="23"/>
      <c r="E24" s="23"/>
      <c r="F24" s="23"/>
      <c r="G24" s="78"/>
      <c r="H24" s="79"/>
      <c r="I24" s="79"/>
      <c r="J24" s="79"/>
      <c r="K24" s="80"/>
      <c r="L24" s="81"/>
      <c r="M24" s="271" t="s">
        <v>147</v>
      </c>
      <c r="N24" s="271"/>
      <c r="O24" s="271"/>
      <c r="P24" s="271"/>
      <c r="Q24" s="101">
        <v>7000000</v>
      </c>
    </row>
    <row r="25" spans="1:17" ht="15">
      <c r="A25" s="22"/>
      <c r="B25" s="23"/>
      <c r="C25" s="23"/>
      <c r="D25" s="23"/>
      <c r="E25" s="23"/>
      <c r="F25" s="23"/>
      <c r="G25" s="78"/>
      <c r="H25" s="79"/>
      <c r="I25" s="79"/>
      <c r="J25" s="79"/>
      <c r="K25" s="80"/>
      <c r="L25" s="81"/>
      <c r="M25" s="272" t="s">
        <v>132</v>
      </c>
      <c r="N25" s="272"/>
      <c r="O25" s="272"/>
      <c r="P25" s="272"/>
      <c r="Q25" s="91">
        <f>8500000+2299235</f>
        <v>10799235</v>
      </c>
    </row>
    <row r="26" spans="1:17" ht="15.75" customHeight="1">
      <c r="A26" s="253" t="s">
        <v>8</v>
      </c>
      <c r="B26" s="253"/>
      <c r="C26" s="24"/>
      <c r="D26" s="24"/>
      <c r="E26" s="24"/>
      <c r="F26" s="24"/>
      <c r="G26" s="24"/>
      <c r="H26" s="24"/>
      <c r="I26" s="24"/>
      <c r="J26" s="24"/>
      <c r="K26" s="24"/>
      <c r="L26" s="24"/>
      <c r="M26" s="230" t="s">
        <v>138</v>
      </c>
      <c r="N26" s="230"/>
      <c r="O26" s="230"/>
      <c r="P26" s="230"/>
      <c r="Q26" s="99">
        <f>SUM(Q23:Q25)</f>
        <v>33125551</v>
      </c>
    </row>
    <row r="27" spans="1:17" ht="39">
      <c r="A27" s="4" t="s">
        <v>0</v>
      </c>
      <c r="B27" s="4" t="s">
        <v>1</v>
      </c>
      <c r="C27" s="4" t="s">
        <v>2</v>
      </c>
      <c r="D27" s="4" t="s">
        <v>3</v>
      </c>
      <c r="E27" s="4" t="s">
        <v>4</v>
      </c>
      <c r="F27" s="4" t="s">
        <v>13</v>
      </c>
      <c r="G27" s="4" t="s">
        <v>12</v>
      </c>
      <c r="H27" s="4" t="s">
        <v>5</v>
      </c>
      <c r="I27" s="4" t="s">
        <v>6</v>
      </c>
      <c r="J27" s="4" t="s">
        <v>21</v>
      </c>
      <c r="K27" s="4" t="s">
        <v>14</v>
      </c>
      <c r="L27" s="4" t="s">
        <v>15</v>
      </c>
      <c r="M27" s="233" t="s">
        <v>7</v>
      </c>
      <c r="N27" s="234"/>
      <c r="O27" s="234"/>
      <c r="P27" s="234"/>
      <c r="Q27" s="235"/>
    </row>
    <row r="28" spans="1:17" ht="15">
      <c r="A28" s="6">
        <v>17503</v>
      </c>
      <c r="B28" s="39" t="s">
        <v>31</v>
      </c>
      <c r="C28" s="39" t="s">
        <v>32</v>
      </c>
      <c r="D28" s="39" t="s">
        <v>33</v>
      </c>
      <c r="E28" s="39">
        <v>8</v>
      </c>
      <c r="F28" s="39" t="s">
        <v>19</v>
      </c>
      <c r="G28" s="42">
        <v>1600000</v>
      </c>
      <c r="H28" s="39" t="s">
        <v>30</v>
      </c>
      <c r="I28" s="48">
        <v>113</v>
      </c>
      <c r="J28" s="48">
        <v>48</v>
      </c>
      <c r="K28" s="44">
        <v>0.09</v>
      </c>
      <c r="L28" s="45">
        <v>42744</v>
      </c>
      <c r="M28" s="257" t="s">
        <v>148</v>
      </c>
      <c r="N28" s="258"/>
      <c r="O28" s="258"/>
      <c r="P28" s="258"/>
      <c r="Q28" s="259"/>
    </row>
    <row r="29" spans="1:17" ht="15">
      <c r="A29" s="65">
        <v>17402</v>
      </c>
      <c r="B29" s="65" t="s">
        <v>43</v>
      </c>
      <c r="C29" s="65" t="s">
        <v>17</v>
      </c>
      <c r="D29" s="65" t="s">
        <v>18</v>
      </c>
      <c r="E29" s="65">
        <v>7</v>
      </c>
      <c r="F29" s="65" t="s">
        <v>19</v>
      </c>
      <c r="G29" s="66">
        <v>3000000</v>
      </c>
      <c r="H29" s="65" t="s">
        <v>8</v>
      </c>
      <c r="I29" s="67">
        <v>324</v>
      </c>
      <c r="J29" s="67">
        <v>50</v>
      </c>
      <c r="K29" s="68">
        <v>0.04</v>
      </c>
      <c r="L29" s="77">
        <v>42744</v>
      </c>
      <c r="M29" s="322" t="s">
        <v>148</v>
      </c>
      <c r="N29" s="328"/>
      <c r="O29" s="328"/>
      <c r="P29" s="328"/>
      <c r="Q29" s="329"/>
    </row>
    <row r="30" spans="1:17" ht="15">
      <c r="A30" s="65">
        <v>17404</v>
      </c>
      <c r="B30" s="65" t="s">
        <v>51</v>
      </c>
      <c r="C30" s="65" t="s">
        <v>17</v>
      </c>
      <c r="D30" s="65" t="s">
        <v>18</v>
      </c>
      <c r="E30" s="65">
        <v>7</v>
      </c>
      <c r="F30" s="65" t="s">
        <v>19</v>
      </c>
      <c r="G30" s="66">
        <v>3000000</v>
      </c>
      <c r="H30" s="65" t="s">
        <v>8</v>
      </c>
      <c r="I30" s="67">
        <v>304</v>
      </c>
      <c r="J30" s="67">
        <v>23</v>
      </c>
      <c r="K30" s="86">
        <v>0.04</v>
      </c>
      <c r="L30" s="77">
        <v>42769</v>
      </c>
      <c r="M30" s="330"/>
      <c r="N30" s="331"/>
      <c r="O30" s="331"/>
      <c r="P30" s="331"/>
      <c r="Q30" s="332"/>
    </row>
    <row r="31" spans="1:17" ht="15">
      <c r="A31" s="65">
        <v>17405</v>
      </c>
      <c r="B31" s="65" t="s">
        <v>52</v>
      </c>
      <c r="C31" s="65" t="s">
        <v>17</v>
      </c>
      <c r="D31" s="65" t="s">
        <v>18</v>
      </c>
      <c r="E31" s="65">
        <v>7</v>
      </c>
      <c r="F31" s="65" t="s">
        <v>19</v>
      </c>
      <c r="G31" s="66">
        <v>2590000</v>
      </c>
      <c r="H31" s="65" t="s">
        <v>8</v>
      </c>
      <c r="I31" s="67">
        <v>263</v>
      </c>
      <c r="J31" s="67">
        <v>22</v>
      </c>
      <c r="K31" s="68">
        <v>0.04</v>
      </c>
      <c r="L31" s="69">
        <v>42769</v>
      </c>
      <c r="M31" s="322" t="s">
        <v>62</v>
      </c>
      <c r="N31" s="328"/>
      <c r="O31" s="328"/>
      <c r="P31" s="328"/>
      <c r="Q31" s="329"/>
    </row>
    <row r="32" spans="1:17" ht="15">
      <c r="A32" s="65">
        <v>17409</v>
      </c>
      <c r="B32" s="65" t="s">
        <v>61</v>
      </c>
      <c r="C32" s="65" t="s">
        <v>17</v>
      </c>
      <c r="D32" s="65" t="s">
        <v>18</v>
      </c>
      <c r="E32" s="65">
        <v>7</v>
      </c>
      <c r="F32" s="65" t="s">
        <v>19</v>
      </c>
      <c r="G32" s="66">
        <v>2900000</v>
      </c>
      <c r="H32" s="65" t="s">
        <v>8</v>
      </c>
      <c r="I32" s="67">
        <v>264</v>
      </c>
      <c r="J32" s="67">
        <v>21</v>
      </c>
      <c r="K32" s="68">
        <v>0.04</v>
      </c>
      <c r="L32" s="69">
        <v>42801</v>
      </c>
      <c r="M32" s="322" t="s">
        <v>63</v>
      </c>
      <c r="N32" s="328"/>
      <c r="O32" s="328"/>
      <c r="P32" s="328"/>
      <c r="Q32" s="329"/>
    </row>
    <row r="33" spans="1:17" ht="15">
      <c r="A33" s="65">
        <v>17401</v>
      </c>
      <c r="B33" s="65" t="s">
        <v>68</v>
      </c>
      <c r="C33" s="65" t="s">
        <v>69</v>
      </c>
      <c r="D33" s="65" t="s">
        <v>70</v>
      </c>
      <c r="E33" s="65">
        <v>11</v>
      </c>
      <c r="F33" s="65" t="s">
        <v>19</v>
      </c>
      <c r="G33" s="66">
        <v>2691558</v>
      </c>
      <c r="H33" s="65" t="s">
        <v>8</v>
      </c>
      <c r="I33" s="67">
        <v>242</v>
      </c>
      <c r="J33" s="67">
        <v>21</v>
      </c>
      <c r="K33" s="68">
        <v>0.04</v>
      </c>
      <c r="L33" s="69">
        <v>42804</v>
      </c>
      <c r="M33" s="322" t="s">
        <v>71</v>
      </c>
      <c r="N33" s="328"/>
      <c r="O33" s="328"/>
      <c r="P33" s="328"/>
      <c r="Q33" s="329"/>
    </row>
    <row r="34" spans="1:17" ht="15">
      <c r="A34" s="65">
        <v>17507</v>
      </c>
      <c r="B34" s="65" t="s">
        <v>121</v>
      </c>
      <c r="C34" s="65" t="s">
        <v>26</v>
      </c>
      <c r="D34" s="65" t="s">
        <v>27</v>
      </c>
      <c r="E34" s="65">
        <v>9</v>
      </c>
      <c r="F34" s="65" t="s">
        <v>19</v>
      </c>
      <c r="G34" s="66">
        <v>3000000</v>
      </c>
      <c r="H34" s="65" t="s">
        <v>8</v>
      </c>
      <c r="I34" s="67">
        <v>90</v>
      </c>
      <c r="J34" s="67">
        <v>50</v>
      </c>
      <c r="K34" s="68">
        <v>0.09</v>
      </c>
      <c r="L34" s="77">
        <v>42817</v>
      </c>
      <c r="M34" s="322" t="s">
        <v>122</v>
      </c>
      <c r="N34" s="328"/>
      <c r="O34" s="328"/>
      <c r="P34" s="328"/>
      <c r="Q34" s="329"/>
    </row>
    <row r="35" spans="1:17" ht="15">
      <c r="A35" s="65">
        <v>17506</v>
      </c>
      <c r="B35" s="65" t="s">
        <v>83</v>
      </c>
      <c r="C35" s="65" t="s">
        <v>84</v>
      </c>
      <c r="D35" s="65" t="s">
        <v>85</v>
      </c>
      <c r="E35" s="65">
        <v>6</v>
      </c>
      <c r="F35" s="65" t="s">
        <v>19</v>
      </c>
      <c r="G35" s="66">
        <v>3000000</v>
      </c>
      <c r="H35" s="65" t="s">
        <v>8</v>
      </c>
      <c r="I35" s="67">
        <v>96</v>
      </c>
      <c r="J35" s="67">
        <v>50</v>
      </c>
      <c r="K35" s="68">
        <v>0.09</v>
      </c>
      <c r="L35" s="69">
        <v>42818</v>
      </c>
      <c r="M35" s="322" t="s">
        <v>86</v>
      </c>
      <c r="N35" s="328"/>
      <c r="O35" s="328"/>
      <c r="P35" s="328"/>
      <c r="Q35" s="329"/>
    </row>
    <row r="36" spans="1:17" ht="15">
      <c r="A36" s="70">
        <v>17107</v>
      </c>
      <c r="B36" s="71" t="s">
        <v>87</v>
      </c>
      <c r="C36" s="6" t="s">
        <v>88</v>
      </c>
      <c r="D36" s="6" t="s">
        <v>89</v>
      </c>
      <c r="E36" s="6">
        <v>1</v>
      </c>
      <c r="F36" s="6" t="s">
        <v>19</v>
      </c>
      <c r="G36" s="61">
        <v>500000</v>
      </c>
      <c r="H36" s="6" t="s">
        <v>30</v>
      </c>
      <c r="I36" s="62">
        <v>49</v>
      </c>
      <c r="J36" s="62">
        <v>6</v>
      </c>
      <c r="K36" s="63">
        <v>0.09</v>
      </c>
      <c r="L36" s="64">
        <v>42828</v>
      </c>
      <c r="M36" s="260"/>
      <c r="N36" s="258"/>
      <c r="O36" s="258"/>
      <c r="P36" s="258"/>
      <c r="Q36" s="259"/>
    </row>
    <row r="37" spans="1:17" ht="15">
      <c r="A37" s="65">
        <v>17273</v>
      </c>
      <c r="B37" s="65" t="s">
        <v>90</v>
      </c>
      <c r="C37" s="65" t="s">
        <v>91</v>
      </c>
      <c r="D37" s="65" t="s">
        <v>92</v>
      </c>
      <c r="E37" s="65">
        <v>2</v>
      </c>
      <c r="F37" s="65" t="s">
        <v>93</v>
      </c>
      <c r="G37" s="66">
        <v>950000</v>
      </c>
      <c r="H37" s="65" t="s">
        <v>30</v>
      </c>
      <c r="I37" s="67">
        <v>30</v>
      </c>
      <c r="J37" s="67">
        <v>9</v>
      </c>
      <c r="K37" s="68">
        <v>0.09</v>
      </c>
      <c r="L37" s="69">
        <v>42828</v>
      </c>
      <c r="M37" s="322"/>
      <c r="N37" s="258"/>
      <c r="O37" s="258"/>
      <c r="P37" s="258"/>
      <c r="Q37" s="259"/>
    </row>
    <row r="38" spans="1:17" ht="15">
      <c r="A38" s="65">
        <v>17281</v>
      </c>
      <c r="B38" s="65" t="s">
        <v>94</v>
      </c>
      <c r="C38" s="65" t="s">
        <v>95</v>
      </c>
      <c r="D38" s="65" t="s">
        <v>96</v>
      </c>
      <c r="E38" s="65">
        <v>3</v>
      </c>
      <c r="F38" s="65" t="s">
        <v>19</v>
      </c>
      <c r="G38" s="66">
        <v>1250000</v>
      </c>
      <c r="H38" s="65" t="s">
        <v>30</v>
      </c>
      <c r="I38" s="67">
        <v>126</v>
      </c>
      <c r="J38" s="67">
        <v>11</v>
      </c>
      <c r="K38" s="68">
        <v>0.09</v>
      </c>
      <c r="L38" s="69">
        <v>42828</v>
      </c>
      <c r="M38" s="322"/>
      <c r="N38" s="258"/>
      <c r="O38" s="258"/>
      <c r="P38" s="258"/>
      <c r="Q38" s="259"/>
    </row>
    <row r="39" spans="1:17" ht="15">
      <c r="A39" s="65">
        <v>17012</v>
      </c>
      <c r="B39" s="65" t="s">
        <v>97</v>
      </c>
      <c r="C39" s="65" t="s">
        <v>95</v>
      </c>
      <c r="D39" s="65" t="s">
        <v>96</v>
      </c>
      <c r="E39" s="65">
        <v>3</v>
      </c>
      <c r="F39" s="65" t="s">
        <v>19</v>
      </c>
      <c r="G39" s="66">
        <v>3000000</v>
      </c>
      <c r="H39" s="65" t="s">
        <v>30</v>
      </c>
      <c r="I39" s="67">
        <v>74</v>
      </c>
      <c r="J39" s="67">
        <v>50</v>
      </c>
      <c r="K39" s="68">
        <v>0.09</v>
      </c>
      <c r="L39" s="69">
        <v>42828</v>
      </c>
      <c r="M39" s="322"/>
      <c r="N39" s="258"/>
      <c r="O39" s="258"/>
      <c r="P39" s="258"/>
      <c r="Q39" s="259"/>
    </row>
    <row r="40" spans="1:17" ht="15">
      <c r="A40" s="6">
        <v>17372</v>
      </c>
      <c r="B40" s="6" t="s">
        <v>101</v>
      </c>
      <c r="C40" s="6" t="s">
        <v>102</v>
      </c>
      <c r="D40" s="6" t="s">
        <v>103</v>
      </c>
      <c r="E40" s="6">
        <v>4</v>
      </c>
      <c r="F40" s="6" t="s">
        <v>19</v>
      </c>
      <c r="G40" s="61">
        <v>740000</v>
      </c>
      <c r="H40" s="6" t="s">
        <v>30</v>
      </c>
      <c r="I40" s="62">
        <v>48</v>
      </c>
      <c r="J40" s="62">
        <v>7</v>
      </c>
      <c r="K40" s="63">
        <v>0.09</v>
      </c>
      <c r="L40" s="64">
        <v>42828</v>
      </c>
      <c r="M40" s="260"/>
      <c r="N40" s="261"/>
      <c r="O40" s="261"/>
      <c r="P40" s="261"/>
      <c r="Q40" s="262"/>
    </row>
    <row r="41" spans="1:17" ht="15">
      <c r="A41" s="6">
        <v>17208</v>
      </c>
      <c r="B41" s="6" t="s">
        <v>104</v>
      </c>
      <c r="C41" s="6" t="s">
        <v>105</v>
      </c>
      <c r="D41" s="6" t="s">
        <v>106</v>
      </c>
      <c r="E41" s="6">
        <v>6</v>
      </c>
      <c r="F41" s="6" t="s">
        <v>75</v>
      </c>
      <c r="G41" s="61">
        <v>300000</v>
      </c>
      <c r="H41" s="6" t="s">
        <v>8</v>
      </c>
      <c r="I41" s="62">
        <v>50</v>
      </c>
      <c r="J41" s="62">
        <v>5</v>
      </c>
      <c r="K41" s="63">
        <v>0.09</v>
      </c>
      <c r="L41" s="64">
        <v>42828</v>
      </c>
      <c r="M41" s="260"/>
      <c r="N41" s="261"/>
      <c r="O41" s="261"/>
      <c r="P41" s="261"/>
      <c r="Q41" s="262"/>
    </row>
    <row r="42" spans="1:17" ht="15">
      <c r="A42" s="6">
        <v>17007</v>
      </c>
      <c r="B42" s="6" t="s">
        <v>107</v>
      </c>
      <c r="C42" s="6" t="s">
        <v>108</v>
      </c>
      <c r="D42" s="6" t="s">
        <v>109</v>
      </c>
      <c r="E42" s="6">
        <v>6</v>
      </c>
      <c r="F42" s="6" t="s">
        <v>19</v>
      </c>
      <c r="G42" s="61">
        <v>1220000</v>
      </c>
      <c r="H42" s="6" t="s">
        <v>8</v>
      </c>
      <c r="I42" s="62">
        <v>44</v>
      </c>
      <c r="J42" s="62">
        <v>11</v>
      </c>
      <c r="K42" s="63">
        <v>0.09</v>
      </c>
      <c r="L42" s="64">
        <v>42828</v>
      </c>
      <c r="M42" s="260"/>
      <c r="N42" s="261"/>
      <c r="O42" s="261"/>
      <c r="P42" s="261"/>
      <c r="Q42" s="262"/>
    </row>
    <row r="43" spans="1:17" ht="15">
      <c r="A43" s="6">
        <v>17204</v>
      </c>
      <c r="B43" s="6" t="s">
        <v>110</v>
      </c>
      <c r="C43" s="6" t="s">
        <v>111</v>
      </c>
      <c r="D43" s="6" t="s">
        <v>18</v>
      </c>
      <c r="E43" s="6">
        <v>7</v>
      </c>
      <c r="F43" s="6" t="s">
        <v>19</v>
      </c>
      <c r="G43" s="61">
        <v>2285000</v>
      </c>
      <c r="H43" s="6" t="s">
        <v>8</v>
      </c>
      <c r="I43" s="62">
        <v>72</v>
      </c>
      <c r="J43" s="62">
        <v>40</v>
      </c>
      <c r="K43" s="63">
        <v>0.09</v>
      </c>
      <c r="L43" s="64">
        <v>42828</v>
      </c>
      <c r="M43" s="260"/>
      <c r="N43" s="261"/>
      <c r="O43" s="261"/>
      <c r="P43" s="261"/>
      <c r="Q43" s="262"/>
    </row>
    <row r="44" spans="1:17" ht="15">
      <c r="A44" s="65">
        <v>17179</v>
      </c>
      <c r="B44" s="65" t="s">
        <v>112</v>
      </c>
      <c r="C44" s="65" t="s">
        <v>17</v>
      </c>
      <c r="D44" s="65" t="s">
        <v>18</v>
      </c>
      <c r="E44" s="65">
        <v>7</v>
      </c>
      <c r="F44" s="65" t="s">
        <v>19</v>
      </c>
      <c r="G44" s="66">
        <v>3000000</v>
      </c>
      <c r="H44" s="65" t="s">
        <v>30</v>
      </c>
      <c r="I44" s="67">
        <v>174</v>
      </c>
      <c r="J44" s="67">
        <v>54</v>
      </c>
      <c r="K44" s="68">
        <v>0.09</v>
      </c>
      <c r="L44" s="69">
        <v>42828</v>
      </c>
      <c r="M44" s="322"/>
      <c r="N44" s="258"/>
      <c r="O44" s="258"/>
      <c r="P44" s="258"/>
      <c r="Q44" s="259"/>
    </row>
    <row r="45" spans="1:17" ht="15">
      <c r="A45" s="65">
        <v>17205</v>
      </c>
      <c r="B45" s="65" t="s">
        <v>113</v>
      </c>
      <c r="C45" s="65" t="s">
        <v>17</v>
      </c>
      <c r="D45" s="65" t="s">
        <v>18</v>
      </c>
      <c r="E45" s="65">
        <v>7</v>
      </c>
      <c r="F45" s="65" t="s">
        <v>19</v>
      </c>
      <c r="G45" s="66">
        <v>3000000</v>
      </c>
      <c r="H45" s="65" t="s">
        <v>8</v>
      </c>
      <c r="I45" s="67">
        <v>146</v>
      </c>
      <c r="J45" s="67">
        <v>53</v>
      </c>
      <c r="K45" s="68">
        <v>0.09</v>
      </c>
      <c r="L45" s="69">
        <v>42828</v>
      </c>
      <c r="M45" s="322"/>
      <c r="N45" s="258"/>
      <c r="O45" s="258"/>
      <c r="P45" s="258"/>
      <c r="Q45" s="259"/>
    </row>
    <row r="46" spans="1:17" ht="15">
      <c r="A46" s="6">
        <v>17290</v>
      </c>
      <c r="B46" s="6" t="s">
        <v>114</v>
      </c>
      <c r="C46" s="6" t="s">
        <v>115</v>
      </c>
      <c r="D46" s="6" t="s">
        <v>33</v>
      </c>
      <c r="E46" s="6">
        <v>8</v>
      </c>
      <c r="F46" s="6" t="s">
        <v>19</v>
      </c>
      <c r="G46" s="61">
        <v>2200000</v>
      </c>
      <c r="H46" s="6" t="s">
        <v>30</v>
      </c>
      <c r="I46" s="62">
        <v>45</v>
      </c>
      <c r="J46" s="62">
        <v>17</v>
      </c>
      <c r="K46" s="63">
        <v>0.09</v>
      </c>
      <c r="L46" s="64">
        <v>42828</v>
      </c>
      <c r="M46" s="260"/>
      <c r="N46" s="261"/>
      <c r="O46" s="261"/>
      <c r="P46" s="261"/>
      <c r="Q46" s="262"/>
    </row>
    <row r="47" spans="1:17" ht="15">
      <c r="A47" s="65">
        <v>17013</v>
      </c>
      <c r="B47" s="65" t="s">
        <v>116</v>
      </c>
      <c r="C47" s="65" t="s">
        <v>26</v>
      </c>
      <c r="D47" s="65" t="s">
        <v>27</v>
      </c>
      <c r="E47" s="65">
        <v>9</v>
      </c>
      <c r="F47" s="65" t="s">
        <v>19</v>
      </c>
      <c r="G47" s="66">
        <v>3000000</v>
      </c>
      <c r="H47" s="65" t="s">
        <v>8</v>
      </c>
      <c r="I47" s="67">
        <v>81</v>
      </c>
      <c r="J47" s="67">
        <v>50</v>
      </c>
      <c r="K47" s="68">
        <v>0.09</v>
      </c>
      <c r="L47" s="69">
        <v>42828</v>
      </c>
      <c r="M47" s="322"/>
      <c r="N47" s="258"/>
      <c r="O47" s="258"/>
      <c r="P47" s="258"/>
      <c r="Q47" s="259"/>
    </row>
    <row r="48" spans="1:17" ht="15">
      <c r="A48" s="65">
        <v>17026</v>
      </c>
      <c r="B48" s="65" t="s">
        <v>117</v>
      </c>
      <c r="C48" s="65" t="s">
        <v>26</v>
      </c>
      <c r="D48" s="65" t="s">
        <v>27</v>
      </c>
      <c r="E48" s="65">
        <v>9</v>
      </c>
      <c r="F48" s="65" t="s">
        <v>19</v>
      </c>
      <c r="G48" s="66">
        <v>3000000</v>
      </c>
      <c r="H48" s="65" t="s">
        <v>8</v>
      </c>
      <c r="I48" s="67">
        <v>84</v>
      </c>
      <c r="J48" s="67">
        <v>50</v>
      </c>
      <c r="K48" s="68">
        <v>0.09</v>
      </c>
      <c r="L48" s="69">
        <v>42828</v>
      </c>
      <c r="M48" s="322"/>
      <c r="N48" s="258"/>
      <c r="O48" s="258"/>
      <c r="P48" s="258"/>
      <c r="Q48" s="259"/>
    </row>
    <row r="49" spans="1:17" ht="15">
      <c r="A49" s="65">
        <v>17042</v>
      </c>
      <c r="B49" s="65" t="s">
        <v>118</v>
      </c>
      <c r="C49" s="65" t="s">
        <v>119</v>
      </c>
      <c r="D49" s="65" t="s">
        <v>78</v>
      </c>
      <c r="E49" s="65">
        <v>11</v>
      </c>
      <c r="F49" s="65" t="s">
        <v>19</v>
      </c>
      <c r="G49" s="66">
        <v>2500000</v>
      </c>
      <c r="H49" s="65" t="s">
        <v>30</v>
      </c>
      <c r="I49" s="67">
        <v>132</v>
      </c>
      <c r="J49" s="67">
        <v>42</v>
      </c>
      <c r="K49" s="68">
        <v>0.09</v>
      </c>
      <c r="L49" s="69">
        <v>42828</v>
      </c>
      <c r="M49" s="322"/>
      <c r="N49" s="258"/>
      <c r="O49" s="258"/>
      <c r="P49" s="258"/>
      <c r="Q49" s="259"/>
    </row>
    <row r="50" spans="1:17" ht="15">
      <c r="A50" s="72">
        <v>17094</v>
      </c>
      <c r="B50" s="72" t="s">
        <v>120</v>
      </c>
      <c r="C50" s="72" t="s">
        <v>119</v>
      </c>
      <c r="D50" s="72" t="s">
        <v>78</v>
      </c>
      <c r="E50" s="72">
        <v>11</v>
      </c>
      <c r="F50" s="72" t="s">
        <v>19</v>
      </c>
      <c r="G50" s="73">
        <v>2500000</v>
      </c>
      <c r="H50" s="72" t="s">
        <v>8</v>
      </c>
      <c r="I50" s="74">
        <v>128</v>
      </c>
      <c r="J50" s="74">
        <v>42</v>
      </c>
      <c r="K50" s="75">
        <v>0.09</v>
      </c>
      <c r="L50" s="76">
        <v>42828</v>
      </c>
      <c r="M50" s="323"/>
      <c r="N50" s="324"/>
      <c r="O50" s="324"/>
      <c r="P50" s="324"/>
      <c r="Q50" s="325"/>
    </row>
    <row r="51" spans="1:17" ht="15">
      <c r="A51" s="65">
        <v>17258</v>
      </c>
      <c r="B51" s="65" t="s">
        <v>123</v>
      </c>
      <c r="C51" s="65" t="s">
        <v>124</v>
      </c>
      <c r="D51" s="65" t="s">
        <v>125</v>
      </c>
      <c r="E51" s="65">
        <v>10</v>
      </c>
      <c r="F51" s="65" t="s">
        <v>19</v>
      </c>
      <c r="G51" s="66">
        <v>1000000</v>
      </c>
      <c r="H51" s="65" t="s">
        <v>8</v>
      </c>
      <c r="I51" s="67">
        <v>88</v>
      </c>
      <c r="J51" s="67">
        <v>8</v>
      </c>
      <c r="K51" s="68">
        <v>0.09</v>
      </c>
      <c r="L51" s="69">
        <v>42828</v>
      </c>
      <c r="M51" s="322" t="s">
        <v>129</v>
      </c>
      <c r="N51" s="258"/>
      <c r="O51" s="258"/>
      <c r="P51" s="258"/>
      <c r="Q51" s="259"/>
    </row>
    <row r="52" spans="1:17" ht="15">
      <c r="A52" s="65">
        <v>17069</v>
      </c>
      <c r="B52" s="65" t="s">
        <v>126</v>
      </c>
      <c r="C52" s="65" t="s">
        <v>127</v>
      </c>
      <c r="D52" s="65" t="s">
        <v>128</v>
      </c>
      <c r="E52" s="65">
        <v>8</v>
      </c>
      <c r="F52" s="65" t="s">
        <v>19</v>
      </c>
      <c r="G52" s="66">
        <v>2800000</v>
      </c>
      <c r="H52" s="65" t="s">
        <v>20</v>
      </c>
      <c r="I52" s="67">
        <v>100</v>
      </c>
      <c r="J52" s="67">
        <v>30</v>
      </c>
      <c r="K52" s="68">
        <v>0.09</v>
      </c>
      <c r="L52" s="69">
        <v>42828</v>
      </c>
      <c r="M52" s="322" t="s">
        <v>130</v>
      </c>
      <c r="N52" s="258"/>
      <c r="O52" s="258"/>
      <c r="P52" s="258"/>
      <c r="Q52" s="259"/>
    </row>
    <row r="53" spans="1:17" ht="15">
      <c r="A53" s="65">
        <v>17416</v>
      </c>
      <c r="B53" s="65" t="s">
        <v>139</v>
      </c>
      <c r="C53" s="65" t="s">
        <v>17</v>
      </c>
      <c r="D53" s="65" t="s">
        <v>18</v>
      </c>
      <c r="E53" s="65">
        <v>7</v>
      </c>
      <c r="F53" s="65" t="s">
        <v>19</v>
      </c>
      <c r="G53" s="66">
        <v>3000000</v>
      </c>
      <c r="H53" s="65" t="s">
        <v>8</v>
      </c>
      <c r="I53" s="67">
        <v>240</v>
      </c>
      <c r="J53" s="67">
        <v>20</v>
      </c>
      <c r="K53" s="68">
        <v>0.04</v>
      </c>
      <c r="L53" s="69">
        <v>42829</v>
      </c>
      <c r="M53" s="322"/>
      <c r="N53" s="258"/>
      <c r="O53" s="258"/>
      <c r="P53" s="258"/>
      <c r="Q53" s="259"/>
    </row>
    <row r="54" spans="1:17" ht="15">
      <c r="A54" s="287" t="s">
        <v>134</v>
      </c>
      <c r="B54" s="288"/>
      <c r="C54" s="288"/>
      <c r="D54" s="288"/>
      <c r="E54" s="288"/>
      <c r="F54" s="288"/>
      <c r="G54" s="47">
        <f>SUM(G28,G36,G40:G43,G46)</f>
        <v>8845000</v>
      </c>
      <c r="H54" s="87"/>
      <c r="I54" s="88">
        <f>SUM(I28,I36,,I40,I41,I42,I43,I46)</f>
        <v>421</v>
      </c>
      <c r="J54" s="88">
        <f>SUM(J28,J36,J40,J41,J42,J43,J46)</f>
        <v>134</v>
      </c>
      <c r="K54" s="299"/>
      <c r="L54" s="258"/>
      <c r="M54" s="258"/>
      <c r="N54" s="258"/>
      <c r="O54" s="258"/>
      <c r="P54" s="258"/>
      <c r="Q54" s="259"/>
    </row>
    <row r="55" spans="1:17" ht="15">
      <c r="A55" s="326" t="s">
        <v>133</v>
      </c>
      <c r="B55" s="327"/>
      <c r="C55" s="327"/>
      <c r="D55" s="327"/>
      <c r="E55" s="327"/>
      <c r="F55" s="327"/>
      <c r="G55" s="66">
        <f>SUM(G29:G35,G37:G39,G44:G45,G47:G53)</f>
        <v>49181558</v>
      </c>
      <c r="H55" s="87"/>
      <c r="I55" s="89">
        <f>SUM(I29:I35,I37:I39,I44:I45,I47:I53)</f>
        <v>2986</v>
      </c>
      <c r="J55" s="89">
        <f>SUM(J29:J35,J37:J39,J44:J45,J47:J53)</f>
        <v>656</v>
      </c>
      <c r="K55" s="299"/>
      <c r="L55" s="258"/>
      <c r="M55" s="258"/>
      <c r="N55" s="258"/>
      <c r="O55" s="258"/>
      <c r="P55" s="258"/>
      <c r="Q55" s="259"/>
    </row>
    <row r="56" spans="1:17" ht="15.75">
      <c r="A56" s="311" t="s">
        <v>135</v>
      </c>
      <c r="B56" s="312"/>
      <c r="C56" s="312"/>
      <c r="D56" s="312"/>
      <c r="E56" s="312"/>
      <c r="F56" s="312"/>
      <c r="G56" s="83">
        <f>SUM(G54:G55)</f>
        <v>58026558</v>
      </c>
      <c r="H56" s="84" t="s">
        <v>6</v>
      </c>
      <c r="I56" s="90">
        <f>SUM(I54:I55)</f>
        <v>3407</v>
      </c>
      <c r="J56" s="90">
        <f>SUM(J54:J55)</f>
        <v>790</v>
      </c>
      <c r="K56" s="313"/>
      <c r="L56" s="230"/>
      <c r="M56" s="230"/>
      <c r="N56" s="230"/>
      <c r="O56" s="230"/>
      <c r="P56" s="230"/>
      <c r="Q56" s="314"/>
    </row>
    <row r="57" spans="6:7" ht="15">
      <c r="F57" s="98"/>
      <c r="G57" s="55"/>
    </row>
    <row r="58" spans="1:13" ht="15">
      <c r="A58" s="286" t="s">
        <v>136</v>
      </c>
      <c r="B58" s="286"/>
      <c r="C58" s="286"/>
      <c r="D58" s="286"/>
      <c r="E58" s="286"/>
      <c r="F58" s="286"/>
      <c r="G58" s="286"/>
      <c r="H58" s="286"/>
      <c r="I58" s="286"/>
      <c r="J58" s="286"/>
      <c r="K58" s="286"/>
      <c r="L58" s="286"/>
      <c r="M58" s="286"/>
    </row>
    <row r="59" spans="1:13" ht="15">
      <c r="A59" s="286" t="s">
        <v>29</v>
      </c>
      <c r="B59" s="286"/>
      <c r="C59" s="286"/>
      <c r="D59" s="286"/>
      <c r="E59" s="286"/>
      <c r="F59" s="286"/>
      <c r="G59" s="286"/>
      <c r="H59" s="286"/>
      <c r="I59" s="286"/>
      <c r="J59" s="286"/>
      <c r="K59" s="286"/>
      <c r="L59" s="286"/>
      <c r="M59" s="286"/>
    </row>
    <row r="60" spans="1:13" ht="15">
      <c r="A60" s="286" t="s">
        <v>24</v>
      </c>
      <c r="B60" s="286"/>
      <c r="C60" s="286"/>
      <c r="D60" s="286"/>
      <c r="E60" s="286"/>
      <c r="F60" s="286"/>
      <c r="G60" s="286"/>
      <c r="H60" s="286"/>
      <c r="I60" s="286"/>
      <c r="J60" s="286"/>
      <c r="K60" s="286"/>
      <c r="L60" s="286"/>
      <c r="M60" s="286"/>
    </row>
  </sheetData>
  <sheetProtection/>
  <mergeCells count="74">
    <mergeCell ref="A1:Q1"/>
    <mergeCell ref="A2:Q2"/>
    <mergeCell ref="A3:Q3"/>
    <mergeCell ref="A4:Q4"/>
    <mergeCell ref="A5:D5"/>
    <mergeCell ref="A6:B6"/>
    <mergeCell ref="H6:J6"/>
    <mergeCell ref="K6:L6"/>
    <mergeCell ref="M6:O6"/>
    <mergeCell ref="P6:Q6"/>
    <mergeCell ref="M7:Q7"/>
    <mergeCell ref="M8:Q8"/>
    <mergeCell ref="M9:Q9"/>
    <mergeCell ref="M10:Q10"/>
    <mergeCell ref="M11:Q11"/>
    <mergeCell ref="A12:F12"/>
    <mergeCell ref="K12:Q12"/>
    <mergeCell ref="A13:B13"/>
    <mergeCell ref="H13:J13"/>
    <mergeCell ref="K13:L13"/>
    <mergeCell ref="A14:B14"/>
    <mergeCell ref="H14:J14"/>
    <mergeCell ref="K14:L14"/>
    <mergeCell ref="M14:O14"/>
    <mergeCell ref="P14:Q14"/>
    <mergeCell ref="M15:Q15"/>
    <mergeCell ref="M16:Q16"/>
    <mergeCell ref="M17:Q17"/>
    <mergeCell ref="M18:Q18"/>
    <mergeCell ref="M19:Q19"/>
    <mergeCell ref="M20:Q20"/>
    <mergeCell ref="A21:F21"/>
    <mergeCell ref="K21:Q21"/>
    <mergeCell ref="M23:P23"/>
    <mergeCell ref="M25:P25"/>
    <mergeCell ref="A26:B26"/>
    <mergeCell ref="M26:P26"/>
    <mergeCell ref="M27:Q27"/>
    <mergeCell ref="M28:Q28"/>
    <mergeCell ref="M29:Q29"/>
    <mergeCell ref="M30:Q30"/>
    <mergeCell ref="M31:Q31"/>
    <mergeCell ref="M32:Q32"/>
    <mergeCell ref="M33:Q33"/>
    <mergeCell ref="M34:Q34"/>
    <mergeCell ref="M35:Q35"/>
    <mergeCell ref="M36:Q36"/>
    <mergeCell ref="M48:Q48"/>
    <mergeCell ref="M37:Q37"/>
    <mergeCell ref="M38:Q38"/>
    <mergeCell ref="M39:Q39"/>
    <mergeCell ref="M40:Q40"/>
    <mergeCell ref="M41:Q41"/>
    <mergeCell ref="M42:Q42"/>
    <mergeCell ref="M51:Q51"/>
    <mergeCell ref="M52:Q52"/>
    <mergeCell ref="M53:Q53"/>
    <mergeCell ref="A54:F54"/>
    <mergeCell ref="K54:Q54"/>
    <mergeCell ref="M43:Q43"/>
    <mergeCell ref="M44:Q44"/>
    <mergeCell ref="M45:Q45"/>
    <mergeCell ref="M46:Q46"/>
    <mergeCell ref="M47:Q47"/>
    <mergeCell ref="A60:M60"/>
    <mergeCell ref="M24:P24"/>
    <mergeCell ref="A55:F55"/>
    <mergeCell ref="K55:Q55"/>
    <mergeCell ref="A56:F56"/>
    <mergeCell ref="K56:Q56"/>
    <mergeCell ref="A58:M58"/>
    <mergeCell ref="A59:M59"/>
    <mergeCell ref="M49:Q49"/>
    <mergeCell ref="M50:Q50"/>
  </mergeCells>
  <printOptions/>
  <pageMargins left="0.7" right="0.7" top="0.75" bottom="0.75" header="0.3" footer="0.3"/>
  <pageSetup fitToHeight="2" fitToWidth="1" horizontalDpi="600" verticalDpi="600" orientation="landscape" scale="51" r:id="rId2"/>
  <drawing r:id="rId1"/>
</worksheet>
</file>

<file path=xl/worksheets/sheet11.xml><?xml version="1.0" encoding="utf-8"?>
<worksheet xmlns="http://schemas.openxmlformats.org/spreadsheetml/2006/main" xmlns:r="http://schemas.openxmlformats.org/officeDocument/2006/relationships">
  <dimension ref="A1:Q59"/>
  <sheetViews>
    <sheetView showGridLines="0" zoomScalePageLayoutView="0" workbookViewId="0" topLeftCell="A10">
      <selection activeCell="A54" sqref="A54:F54"/>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145</v>
      </c>
      <c r="B2" s="219"/>
      <c r="C2" s="219"/>
      <c r="D2" s="219"/>
      <c r="E2" s="219"/>
      <c r="F2" s="219"/>
      <c r="G2" s="219"/>
      <c r="H2" s="219"/>
      <c r="I2" s="219"/>
      <c r="J2" s="219"/>
      <c r="K2" s="219"/>
      <c r="L2" s="219"/>
      <c r="M2" s="218"/>
      <c r="N2" s="218"/>
      <c r="O2" s="218"/>
      <c r="P2" s="218"/>
      <c r="Q2" s="218"/>
    </row>
    <row r="3" spans="1:17" ht="12.75" customHeight="1">
      <c r="A3" s="220" t="s">
        <v>42</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97"/>
      <c r="F5" s="97"/>
      <c r="G5" s="97"/>
      <c r="H5" s="97"/>
      <c r="I5" s="97"/>
      <c r="J5" s="97"/>
      <c r="K5" s="97"/>
      <c r="L5" s="97"/>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6">
        <v>17501</v>
      </c>
      <c r="B8" s="6" t="s">
        <v>34</v>
      </c>
      <c r="C8" s="5" t="s">
        <v>17</v>
      </c>
      <c r="D8" s="5" t="s">
        <v>18</v>
      </c>
      <c r="E8" s="6">
        <v>7</v>
      </c>
      <c r="F8" s="5" t="s">
        <v>19</v>
      </c>
      <c r="G8" s="7">
        <v>760000</v>
      </c>
      <c r="H8" s="5" t="s">
        <v>20</v>
      </c>
      <c r="I8" s="8">
        <v>58</v>
      </c>
      <c r="J8" s="35">
        <v>10</v>
      </c>
      <c r="K8" s="9">
        <v>0.09</v>
      </c>
      <c r="L8" s="10">
        <v>42744</v>
      </c>
      <c r="M8" s="236" t="s">
        <v>37</v>
      </c>
      <c r="N8" s="237"/>
      <c r="O8" s="237"/>
      <c r="P8" s="237"/>
      <c r="Q8" s="238"/>
    </row>
    <row r="9" spans="1:17" ht="15" customHeight="1">
      <c r="A9" s="6">
        <v>17502</v>
      </c>
      <c r="B9" s="6" t="s">
        <v>35</v>
      </c>
      <c r="C9" s="5" t="s">
        <v>22</v>
      </c>
      <c r="D9" s="5" t="s">
        <v>23</v>
      </c>
      <c r="E9" s="6">
        <v>9</v>
      </c>
      <c r="F9" s="5" t="s">
        <v>19</v>
      </c>
      <c r="G9" s="7">
        <v>800000</v>
      </c>
      <c r="H9" s="5" t="s">
        <v>20</v>
      </c>
      <c r="I9" s="11">
        <v>49</v>
      </c>
      <c r="J9" s="35">
        <v>13</v>
      </c>
      <c r="K9" s="9">
        <v>0.09</v>
      </c>
      <c r="L9" s="10">
        <v>42744</v>
      </c>
      <c r="M9" s="236" t="s">
        <v>36</v>
      </c>
      <c r="N9" s="237"/>
      <c r="O9" s="237"/>
      <c r="P9" s="237"/>
      <c r="Q9" s="238"/>
    </row>
    <row r="10" spans="1:17" ht="15" customHeight="1">
      <c r="A10" s="6">
        <v>17500</v>
      </c>
      <c r="B10" s="6" t="s">
        <v>25</v>
      </c>
      <c r="C10" s="5" t="s">
        <v>17</v>
      </c>
      <c r="D10" s="5" t="s">
        <v>18</v>
      </c>
      <c r="E10" s="6">
        <v>7</v>
      </c>
      <c r="F10" s="5" t="s">
        <v>19</v>
      </c>
      <c r="G10" s="7">
        <v>800000</v>
      </c>
      <c r="H10" s="5" t="s">
        <v>20</v>
      </c>
      <c r="I10" s="11">
        <v>29</v>
      </c>
      <c r="J10" s="41">
        <v>29</v>
      </c>
      <c r="K10" s="9"/>
      <c r="L10" s="10">
        <v>42825</v>
      </c>
      <c r="M10" s="236"/>
      <c r="N10" s="242"/>
      <c r="O10" s="242"/>
      <c r="P10" s="242"/>
      <c r="Q10" s="243"/>
    </row>
    <row r="11" spans="1:17" ht="15" customHeight="1">
      <c r="A11" s="6">
        <v>17423</v>
      </c>
      <c r="B11" s="6" t="s">
        <v>142</v>
      </c>
      <c r="C11" s="5" t="s">
        <v>143</v>
      </c>
      <c r="D11" s="5" t="s">
        <v>144</v>
      </c>
      <c r="E11" s="6">
        <v>3</v>
      </c>
      <c r="F11" s="5" t="s">
        <v>19</v>
      </c>
      <c r="G11" s="7">
        <v>800000</v>
      </c>
      <c r="H11" s="5" t="s">
        <v>8</v>
      </c>
      <c r="I11" s="11">
        <v>270</v>
      </c>
      <c r="J11" s="41">
        <v>7</v>
      </c>
      <c r="K11" s="9">
        <v>0.04</v>
      </c>
      <c r="L11" s="10">
        <v>42845</v>
      </c>
      <c r="M11" s="236"/>
      <c r="N11" s="242"/>
      <c r="O11" s="242"/>
      <c r="P11" s="242"/>
      <c r="Q11" s="243"/>
    </row>
    <row r="12" spans="1:17" ht="15">
      <c r="A12" s="294" t="s">
        <v>39</v>
      </c>
      <c r="B12" s="295"/>
      <c r="C12" s="295"/>
      <c r="D12" s="295"/>
      <c r="E12" s="295"/>
      <c r="F12" s="295"/>
      <c r="G12" s="60">
        <f>SUM(G8:G11)</f>
        <v>3160000</v>
      </c>
      <c r="H12" s="58" t="s">
        <v>6</v>
      </c>
      <c r="I12" s="38">
        <f>SUM(I8:I11)</f>
        <v>406</v>
      </c>
      <c r="J12" s="46">
        <f>SUM(J8:J11)</f>
        <v>59</v>
      </c>
      <c r="K12" s="319"/>
      <c r="L12" s="320"/>
      <c r="M12" s="320"/>
      <c r="N12" s="320"/>
      <c r="O12" s="320"/>
      <c r="P12" s="320"/>
      <c r="Q12" s="321"/>
    </row>
    <row r="13" spans="1:17" ht="15" customHeight="1">
      <c r="A13" s="253"/>
      <c r="B13" s="253"/>
      <c r="C13" s="2"/>
      <c r="D13" s="2"/>
      <c r="E13" s="2"/>
      <c r="F13" s="2"/>
      <c r="G13" s="2"/>
      <c r="H13" s="310"/>
      <c r="I13" s="227"/>
      <c r="J13" s="227"/>
      <c r="K13" s="228"/>
      <c r="L13" s="229"/>
      <c r="M13" s="13"/>
      <c r="N13" s="13"/>
      <c r="O13" s="13"/>
      <c r="P13" s="13"/>
      <c r="Q13" s="49"/>
    </row>
    <row r="14" spans="1:17" ht="15.75">
      <c r="A14" s="253" t="s">
        <v>11</v>
      </c>
      <c r="B14" s="253"/>
      <c r="C14" s="14"/>
      <c r="D14" s="14"/>
      <c r="E14" s="15"/>
      <c r="F14" s="14"/>
      <c r="G14" s="16"/>
      <c r="H14" s="226"/>
      <c r="I14" s="227"/>
      <c r="J14" s="227"/>
      <c r="K14" s="228"/>
      <c r="L14" s="229"/>
      <c r="M14" s="254" t="s">
        <v>45</v>
      </c>
      <c r="N14" s="254"/>
      <c r="O14" s="254"/>
      <c r="P14" s="255">
        <v>4723589</v>
      </c>
      <c r="Q14" s="256"/>
    </row>
    <row r="15" spans="1:17" ht="64.5" customHeight="1">
      <c r="A15" s="4" t="s">
        <v>0</v>
      </c>
      <c r="B15" s="4" t="s">
        <v>1</v>
      </c>
      <c r="C15" s="4" t="s">
        <v>2</v>
      </c>
      <c r="D15" s="4" t="s">
        <v>3</v>
      </c>
      <c r="E15" s="4" t="s">
        <v>4</v>
      </c>
      <c r="F15" s="4" t="s">
        <v>13</v>
      </c>
      <c r="G15" s="4" t="s">
        <v>12</v>
      </c>
      <c r="H15" s="4" t="s">
        <v>5</v>
      </c>
      <c r="I15" s="4" t="s">
        <v>6</v>
      </c>
      <c r="J15" s="4" t="s">
        <v>21</v>
      </c>
      <c r="K15" s="4" t="s">
        <v>14</v>
      </c>
      <c r="L15" s="4" t="s">
        <v>15</v>
      </c>
      <c r="M15" s="233" t="s">
        <v>7</v>
      </c>
      <c r="N15" s="234"/>
      <c r="O15" s="234"/>
      <c r="P15" s="234"/>
      <c r="Q15" s="235"/>
    </row>
    <row r="16" spans="1:17" ht="15">
      <c r="A16" s="6">
        <v>17505</v>
      </c>
      <c r="B16" s="39" t="s">
        <v>55</v>
      </c>
      <c r="C16" s="39" t="s">
        <v>56</v>
      </c>
      <c r="D16" s="39" t="s">
        <v>56</v>
      </c>
      <c r="E16" s="39">
        <v>12</v>
      </c>
      <c r="F16" s="39" t="s">
        <v>19</v>
      </c>
      <c r="G16" s="42">
        <v>1000000</v>
      </c>
      <c r="H16" s="39" t="s">
        <v>8</v>
      </c>
      <c r="I16" s="48">
        <v>104</v>
      </c>
      <c r="J16" s="48">
        <v>34</v>
      </c>
      <c r="K16" s="44">
        <v>0.09</v>
      </c>
      <c r="L16" s="45">
        <v>42824</v>
      </c>
      <c r="M16" s="257" t="s">
        <v>60</v>
      </c>
      <c r="N16" s="258"/>
      <c r="O16" s="258"/>
      <c r="P16" s="258"/>
      <c r="Q16" s="259"/>
    </row>
    <row r="17" spans="1:17" ht="15">
      <c r="A17" s="6">
        <v>17504</v>
      </c>
      <c r="B17" s="39" t="s">
        <v>54</v>
      </c>
      <c r="C17" s="39" t="s">
        <v>57</v>
      </c>
      <c r="D17" s="39" t="s">
        <v>58</v>
      </c>
      <c r="E17" s="39">
        <v>7</v>
      </c>
      <c r="F17" s="39" t="s">
        <v>19</v>
      </c>
      <c r="G17" s="42">
        <v>1000000</v>
      </c>
      <c r="H17" s="39" t="s">
        <v>30</v>
      </c>
      <c r="I17" s="48">
        <v>244</v>
      </c>
      <c r="J17" s="48">
        <v>34</v>
      </c>
      <c r="K17" s="44">
        <v>0.09</v>
      </c>
      <c r="L17" s="45">
        <v>42824</v>
      </c>
      <c r="M17" s="257" t="s">
        <v>59</v>
      </c>
      <c r="N17" s="258"/>
      <c r="O17" s="258"/>
      <c r="P17" s="258"/>
      <c r="Q17" s="259"/>
    </row>
    <row r="18" spans="1:17" ht="15">
      <c r="A18" s="6">
        <v>17509</v>
      </c>
      <c r="B18" s="39" t="s">
        <v>72</v>
      </c>
      <c r="C18" s="39" t="s">
        <v>73</v>
      </c>
      <c r="D18" s="39" t="s">
        <v>74</v>
      </c>
      <c r="E18" s="39">
        <v>10</v>
      </c>
      <c r="F18" s="39" t="s">
        <v>75</v>
      </c>
      <c r="G18" s="42">
        <v>2000000</v>
      </c>
      <c r="H18" s="39" t="s">
        <v>8</v>
      </c>
      <c r="I18" s="48">
        <v>50</v>
      </c>
      <c r="J18" s="48">
        <v>50</v>
      </c>
      <c r="K18" s="44"/>
      <c r="L18" s="45">
        <v>42825</v>
      </c>
      <c r="M18" s="257"/>
      <c r="N18" s="258"/>
      <c r="O18" s="258"/>
      <c r="P18" s="258"/>
      <c r="Q18" s="259"/>
    </row>
    <row r="19" spans="1:17" ht="15">
      <c r="A19" s="6">
        <v>17738</v>
      </c>
      <c r="B19" s="6" t="s">
        <v>76</v>
      </c>
      <c r="C19" s="6" t="s">
        <v>77</v>
      </c>
      <c r="D19" s="6" t="s">
        <v>78</v>
      </c>
      <c r="E19" s="6">
        <v>11</v>
      </c>
      <c r="F19" s="6" t="s">
        <v>19</v>
      </c>
      <c r="G19" s="61">
        <v>1241627</v>
      </c>
      <c r="H19" s="6" t="s">
        <v>8</v>
      </c>
      <c r="I19" s="62">
        <v>50</v>
      </c>
      <c r="J19" s="62">
        <v>27</v>
      </c>
      <c r="K19" s="63">
        <v>0.09</v>
      </c>
      <c r="L19" s="64">
        <v>42828</v>
      </c>
      <c r="M19" s="260"/>
      <c r="N19" s="261"/>
      <c r="O19" s="261"/>
      <c r="P19" s="261"/>
      <c r="Q19" s="262"/>
    </row>
    <row r="20" spans="1:17" ht="15">
      <c r="A20" s="6">
        <v>17508</v>
      </c>
      <c r="B20" s="6" t="s">
        <v>64</v>
      </c>
      <c r="C20" s="6" t="s">
        <v>65</v>
      </c>
      <c r="D20" s="6" t="s">
        <v>66</v>
      </c>
      <c r="E20" s="6">
        <v>13</v>
      </c>
      <c r="F20" s="6" t="s">
        <v>19</v>
      </c>
      <c r="G20" s="61">
        <v>1686330</v>
      </c>
      <c r="H20" s="6" t="s">
        <v>8</v>
      </c>
      <c r="I20" s="62">
        <v>24</v>
      </c>
      <c r="J20" s="62">
        <v>24</v>
      </c>
      <c r="K20" s="63"/>
      <c r="L20" s="64">
        <v>42837</v>
      </c>
      <c r="M20" s="260"/>
      <c r="N20" s="261"/>
      <c r="O20" s="261"/>
      <c r="P20" s="261"/>
      <c r="Q20" s="262"/>
    </row>
    <row r="21" spans="1:17" ht="15">
      <c r="A21" s="287" t="s">
        <v>40</v>
      </c>
      <c r="B21" s="288"/>
      <c r="C21" s="288"/>
      <c r="D21" s="288"/>
      <c r="E21" s="288"/>
      <c r="F21" s="288"/>
      <c r="G21" s="17">
        <f>SUM(G16:G20)</f>
        <v>6927957</v>
      </c>
      <c r="H21" s="59" t="s">
        <v>6</v>
      </c>
      <c r="I21" s="37">
        <f>SUM(I16:I20)</f>
        <v>472</v>
      </c>
      <c r="J21" s="37">
        <f>SUM(J16:J20)</f>
        <v>169</v>
      </c>
      <c r="K21" s="318"/>
      <c r="L21" s="307"/>
      <c r="M21" s="307"/>
      <c r="N21" s="307"/>
      <c r="O21" s="307"/>
      <c r="P21" s="307"/>
      <c r="Q21" s="308"/>
    </row>
    <row r="22" spans="1:17" ht="15">
      <c r="A22" s="22"/>
      <c r="B22" s="25"/>
      <c r="C22" s="25"/>
      <c r="D22" s="25"/>
      <c r="E22" s="25"/>
      <c r="F22" s="25"/>
      <c r="G22" s="26"/>
      <c r="H22" s="27"/>
      <c r="I22" s="27"/>
      <c r="J22" s="27"/>
      <c r="K22" s="31"/>
      <c r="L22" s="32"/>
      <c r="M22" s="33"/>
      <c r="N22" s="33"/>
      <c r="O22" s="33"/>
      <c r="P22" s="33"/>
      <c r="Q22" s="34"/>
    </row>
    <row r="23" spans="1:17" ht="15">
      <c r="A23" s="22"/>
      <c r="B23" s="23"/>
      <c r="C23" s="23"/>
      <c r="D23" s="23"/>
      <c r="E23" s="23"/>
      <c r="F23" s="23"/>
      <c r="G23" s="78"/>
      <c r="H23" s="79"/>
      <c r="I23" s="79"/>
      <c r="J23" s="79"/>
      <c r="K23" s="80"/>
      <c r="L23" s="81"/>
      <c r="M23" s="224" t="s">
        <v>131</v>
      </c>
      <c r="N23" s="224"/>
      <c r="O23" s="224"/>
      <c r="P23" s="224"/>
      <c r="Q23" s="82">
        <v>15326316</v>
      </c>
    </row>
    <row r="24" spans="1:17" ht="15">
      <c r="A24" s="22"/>
      <c r="B24" s="23"/>
      <c r="C24" s="23"/>
      <c r="D24" s="23"/>
      <c r="E24" s="23"/>
      <c r="F24" s="23"/>
      <c r="G24" s="78"/>
      <c r="H24" s="79"/>
      <c r="I24" s="79"/>
      <c r="J24" s="79"/>
      <c r="K24" s="80"/>
      <c r="L24" s="81"/>
      <c r="M24" s="272" t="s">
        <v>132</v>
      </c>
      <c r="N24" s="272"/>
      <c r="O24" s="272"/>
      <c r="P24" s="272"/>
      <c r="Q24" s="91">
        <f>8500000+2299235</f>
        <v>10799235</v>
      </c>
    </row>
    <row r="25" spans="1:17" ht="15.75" customHeight="1">
      <c r="A25" s="253" t="s">
        <v>8</v>
      </c>
      <c r="B25" s="253"/>
      <c r="C25" s="24"/>
      <c r="D25" s="24"/>
      <c r="E25" s="24"/>
      <c r="F25" s="24"/>
      <c r="G25" s="24"/>
      <c r="H25" s="24"/>
      <c r="I25" s="24"/>
      <c r="J25" s="24"/>
      <c r="K25" s="24"/>
      <c r="L25" s="24"/>
      <c r="M25" s="230" t="s">
        <v>138</v>
      </c>
      <c r="N25" s="230"/>
      <c r="O25" s="230"/>
      <c r="P25" s="230"/>
      <c r="Q25" s="96">
        <f>SUM(Q23:Q24)</f>
        <v>26125551</v>
      </c>
    </row>
    <row r="26" spans="1:17" ht="39">
      <c r="A26" s="4" t="s">
        <v>0</v>
      </c>
      <c r="B26" s="4" t="s">
        <v>1</v>
      </c>
      <c r="C26" s="4" t="s">
        <v>2</v>
      </c>
      <c r="D26" s="4" t="s">
        <v>3</v>
      </c>
      <c r="E26" s="4" t="s">
        <v>4</v>
      </c>
      <c r="F26" s="4" t="s">
        <v>13</v>
      </c>
      <c r="G26" s="4" t="s">
        <v>12</v>
      </c>
      <c r="H26" s="4" t="s">
        <v>5</v>
      </c>
      <c r="I26" s="4" t="s">
        <v>6</v>
      </c>
      <c r="J26" s="4" t="s">
        <v>21</v>
      </c>
      <c r="K26" s="4" t="s">
        <v>14</v>
      </c>
      <c r="L26" s="4" t="s">
        <v>15</v>
      </c>
      <c r="M26" s="233" t="s">
        <v>7</v>
      </c>
      <c r="N26" s="234"/>
      <c r="O26" s="234"/>
      <c r="P26" s="234"/>
      <c r="Q26" s="235"/>
    </row>
    <row r="27" spans="1:17" ht="15">
      <c r="A27" s="6">
        <v>17503</v>
      </c>
      <c r="B27" s="39" t="s">
        <v>31</v>
      </c>
      <c r="C27" s="39" t="s">
        <v>32</v>
      </c>
      <c r="D27" s="39" t="s">
        <v>33</v>
      </c>
      <c r="E27" s="39">
        <v>8</v>
      </c>
      <c r="F27" s="39" t="s">
        <v>19</v>
      </c>
      <c r="G27" s="42">
        <v>1600000</v>
      </c>
      <c r="H27" s="39" t="s">
        <v>30</v>
      </c>
      <c r="I27" s="48">
        <v>113</v>
      </c>
      <c r="J27" s="48">
        <v>48</v>
      </c>
      <c r="K27" s="44">
        <v>0.09</v>
      </c>
      <c r="L27" s="45">
        <v>42744</v>
      </c>
      <c r="M27" s="257" t="s">
        <v>38</v>
      </c>
      <c r="N27" s="258"/>
      <c r="O27" s="258"/>
      <c r="P27" s="258"/>
      <c r="Q27" s="259"/>
    </row>
    <row r="28" spans="1:17" ht="15">
      <c r="A28" s="65">
        <v>17402</v>
      </c>
      <c r="B28" s="65" t="s">
        <v>43</v>
      </c>
      <c r="C28" s="65" t="s">
        <v>17</v>
      </c>
      <c r="D28" s="65" t="s">
        <v>18</v>
      </c>
      <c r="E28" s="65">
        <v>7</v>
      </c>
      <c r="F28" s="65" t="s">
        <v>19</v>
      </c>
      <c r="G28" s="66">
        <v>3000000</v>
      </c>
      <c r="H28" s="65" t="s">
        <v>8</v>
      </c>
      <c r="I28" s="67">
        <v>324</v>
      </c>
      <c r="J28" s="67">
        <v>50</v>
      </c>
      <c r="K28" s="68">
        <v>0.04</v>
      </c>
      <c r="L28" s="77">
        <v>42744</v>
      </c>
      <c r="M28" s="322"/>
      <c r="N28" s="328"/>
      <c r="O28" s="328"/>
      <c r="P28" s="328"/>
      <c r="Q28" s="329"/>
    </row>
    <row r="29" spans="1:17" ht="15">
      <c r="A29" s="65">
        <v>17404</v>
      </c>
      <c r="B29" s="65" t="s">
        <v>51</v>
      </c>
      <c r="C29" s="65" t="s">
        <v>17</v>
      </c>
      <c r="D29" s="65" t="s">
        <v>18</v>
      </c>
      <c r="E29" s="65">
        <v>7</v>
      </c>
      <c r="F29" s="65" t="s">
        <v>19</v>
      </c>
      <c r="G29" s="66">
        <v>3000000</v>
      </c>
      <c r="H29" s="65" t="s">
        <v>8</v>
      </c>
      <c r="I29" s="67">
        <v>304</v>
      </c>
      <c r="J29" s="67">
        <v>23</v>
      </c>
      <c r="K29" s="86">
        <v>0.04</v>
      </c>
      <c r="L29" s="77">
        <v>42769</v>
      </c>
      <c r="M29" s="330"/>
      <c r="N29" s="331"/>
      <c r="O29" s="331"/>
      <c r="P29" s="331"/>
      <c r="Q29" s="332"/>
    </row>
    <row r="30" spans="1:17" ht="15">
      <c r="A30" s="65">
        <v>17405</v>
      </c>
      <c r="B30" s="65" t="s">
        <v>52</v>
      </c>
      <c r="C30" s="65" t="s">
        <v>17</v>
      </c>
      <c r="D30" s="65" t="s">
        <v>18</v>
      </c>
      <c r="E30" s="65">
        <v>7</v>
      </c>
      <c r="F30" s="65" t="s">
        <v>19</v>
      </c>
      <c r="G30" s="66">
        <v>2590000</v>
      </c>
      <c r="H30" s="65" t="s">
        <v>8</v>
      </c>
      <c r="I30" s="67">
        <v>263</v>
      </c>
      <c r="J30" s="67">
        <v>22</v>
      </c>
      <c r="K30" s="68">
        <v>0.04</v>
      </c>
      <c r="L30" s="69">
        <v>42769</v>
      </c>
      <c r="M30" s="322" t="s">
        <v>62</v>
      </c>
      <c r="N30" s="328"/>
      <c r="O30" s="328"/>
      <c r="P30" s="328"/>
      <c r="Q30" s="329"/>
    </row>
    <row r="31" spans="1:17" ht="15">
      <c r="A31" s="65">
        <v>17409</v>
      </c>
      <c r="B31" s="65" t="s">
        <v>61</v>
      </c>
      <c r="C31" s="65" t="s">
        <v>17</v>
      </c>
      <c r="D31" s="65" t="s">
        <v>18</v>
      </c>
      <c r="E31" s="65">
        <v>7</v>
      </c>
      <c r="F31" s="65" t="s">
        <v>19</v>
      </c>
      <c r="G31" s="66">
        <v>2900000</v>
      </c>
      <c r="H31" s="65" t="s">
        <v>8</v>
      </c>
      <c r="I31" s="67">
        <v>264</v>
      </c>
      <c r="J31" s="67">
        <v>21</v>
      </c>
      <c r="K31" s="68">
        <v>0.04</v>
      </c>
      <c r="L31" s="69">
        <v>42801</v>
      </c>
      <c r="M31" s="322" t="s">
        <v>63</v>
      </c>
      <c r="N31" s="328"/>
      <c r="O31" s="328"/>
      <c r="P31" s="328"/>
      <c r="Q31" s="329"/>
    </row>
    <row r="32" spans="1:17" ht="15">
      <c r="A32" s="65">
        <v>17401</v>
      </c>
      <c r="B32" s="65" t="s">
        <v>68</v>
      </c>
      <c r="C32" s="65" t="s">
        <v>69</v>
      </c>
      <c r="D32" s="65" t="s">
        <v>70</v>
      </c>
      <c r="E32" s="65">
        <v>11</v>
      </c>
      <c r="F32" s="65" t="s">
        <v>19</v>
      </c>
      <c r="G32" s="66">
        <v>2691558</v>
      </c>
      <c r="H32" s="65" t="s">
        <v>8</v>
      </c>
      <c r="I32" s="67">
        <v>242</v>
      </c>
      <c r="J32" s="67">
        <v>21</v>
      </c>
      <c r="K32" s="68">
        <v>0.04</v>
      </c>
      <c r="L32" s="69">
        <v>42804</v>
      </c>
      <c r="M32" s="322" t="s">
        <v>71</v>
      </c>
      <c r="N32" s="328"/>
      <c r="O32" s="328"/>
      <c r="P32" s="328"/>
      <c r="Q32" s="329"/>
    </row>
    <row r="33" spans="1:17" ht="15">
      <c r="A33" s="65">
        <v>17507</v>
      </c>
      <c r="B33" s="65" t="s">
        <v>121</v>
      </c>
      <c r="C33" s="65" t="s">
        <v>26</v>
      </c>
      <c r="D33" s="65" t="s">
        <v>27</v>
      </c>
      <c r="E33" s="65">
        <v>9</v>
      </c>
      <c r="F33" s="65" t="s">
        <v>19</v>
      </c>
      <c r="G33" s="66">
        <v>3000000</v>
      </c>
      <c r="H33" s="65" t="s">
        <v>8</v>
      </c>
      <c r="I33" s="67">
        <v>90</v>
      </c>
      <c r="J33" s="67">
        <v>50</v>
      </c>
      <c r="K33" s="68">
        <v>0.09</v>
      </c>
      <c r="L33" s="77">
        <v>42817</v>
      </c>
      <c r="M33" s="322" t="s">
        <v>122</v>
      </c>
      <c r="N33" s="328"/>
      <c r="O33" s="328"/>
      <c r="P33" s="328"/>
      <c r="Q33" s="329"/>
    </row>
    <row r="34" spans="1:17" ht="15">
      <c r="A34" s="65">
        <v>17506</v>
      </c>
      <c r="B34" s="65" t="s">
        <v>83</v>
      </c>
      <c r="C34" s="65" t="s">
        <v>84</v>
      </c>
      <c r="D34" s="65" t="s">
        <v>85</v>
      </c>
      <c r="E34" s="65">
        <v>6</v>
      </c>
      <c r="F34" s="65" t="s">
        <v>19</v>
      </c>
      <c r="G34" s="66">
        <v>3000000</v>
      </c>
      <c r="H34" s="65" t="s">
        <v>8</v>
      </c>
      <c r="I34" s="67">
        <v>96</v>
      </c>
      <c r="J34" s="67">
        <v>50</v>
      </c>
      <c r="K34" s="68">
        <v>0.09</v>
      </c>
      <c r="L34" s="69">
        <v>42818</v>
      </c>
      <c r="M34" s="322" t="s">
        <v>86</v>
      </c>
      <c r="N34" s="328"/>
      <c r="O34" s="328"/>
      <c r="P34" s="328"/>
      <c r="Q34" s="329"/>
    </row>
    <row r="35" spans="1:17" ht="15">
      <c r="A35" s="70">
        <v>17107</v>
      </c>
      <c r="B35" s="71" t="s">
        <v>87</v>
      </c>
      <c r="C35" s="6" t="s">
        <v>88</v>
      </c>
      <c r="D35" s="6" t="s">
        <v>89</v>
      </c>
      <c r="E35" s="6">
        <v>1</v>
      </c>
      <c r="F35" s="6" t="s">
        <v>19</v>
      </c>
      <c r="G35" s="61">
        <v>500000</v>
      </c>
      <c r="H35" s="6" t="s">
        <v>30</v>
      </c>
      <c r="I35" s="62">
        <v>49</v>
      </c>
      <c r="J35" s="62">
        <v>6</v>
      </c>
      <c r="K35" s="63">
        <v>0.09</v>
      </c>
      <c r="L35" s="64">
        <v>42828</v>
      </c>
      <c r="M35" s="260"/>
      <c r="N35" s="258"/>
      <c r="O35" s="258"/>
      <c r="P35" s="258"/>
      <c r="Q35" s="259"/>
    </row>
    <row r="36" spans="1:17" ht="15">
      <c r="A36" s="65">
        <v>17273</v>
      </c>
      <c r="B36" s="65" t="s">
        <v>90</v>
      </c>
      <c r="C36" s="65" t="s">
        <v>91</v>
      </c>
      <c r="D36" s="65" t="s">
        <v>92</v>
      </c>
      <c r="E36" s="65">
        <v>2</v>
      </c>
      <c r="F36" s="65" t="s">
        <v>93</v>
      </c>
      <c r="G36" s="66">
        <v>950000</v>
      </c>
      <c r="H36" s="65" t="s">
        <v>30</v>
      </c>
      <c r="I36" s="67">
        <v>30</v>
      </c>
      <c r="J36" s="67">
        <v>9</v>
      </c>
      <c r="K36" s="68">
        <v>0.09</v>
      </c>
      <c r="L36" s="69">
        <v>42828</v>
      </c>
      <c r="M36" s="322"/>
      <c r="N36" s="258"/>
      <c r="O36" s="258"/>
      <c r="P36" s="258"/>
      <c r="Q36" s="259"/>
    </row>
    <row r="37" spans="1:17" ht="15">
      <c r="A37" s="65">
        <v>17281</v>
      </c>
      <c r="B37" s="65" t="s">
        <v>94</v>
      </c>
      <c r="C37" s="65" t="s">
        <v>95</v>
      </c>
      <c r="D37" s="65" t="s">
        <v>96</v>
      </c>
      <c r="E37" s="65">
        <v>3</v>
      </c>
      <c r="F37" s="65" t="s">
        <v>19</v>
      </c>
      <c r="G37" s="66">
        <v>1250000</v>
      </c>
      <c r="H37" s="65" t="s">
        <v>30</v>
      </c>
      <c r="I37" s="67">
        <v>126</v>
      </c>
      <c r="J37" s="67">
        <v>11</v>
      </c>
      <c r="K37" s="68">
        <v>0.09</v>
      </c>
      <c r="L37" s="69">
        <v>42828</v>
      </c>
      <c r="M37" s="322"/>
      <c r="N37" s="258"/>
      <c r="O37" s="258"/>
      <c r="P37" s="258"/>
      <c r="Q37" s="259"/>
    </row>
    <row r="38" spans="1:17" ht="15">
      <c r="A38" s="65">
        <v>17012</v>
      </c>
      <c r="B38" s="65" t="s">
        <v>97</v>
      </c>
      <c r="C38" s="65" t="s">
        <v>95</v>
      </c>
      <c r="D38" s="65" t="s">
        <v>96</v>
      </c>
      <c r="E38" s="65">
        <v>3</v>
      </c>
      <c r="F38" s="65" t="s">
        <v>19</v>
      </c>
      <c r="G38" s="66">
        <v>3000000</v>
      </c>
      <c r="H38" s="65" t="s">
        <v>30</v>
      </c>
      <c r="I38" s="67">
        <v>74</v>
      </c>
      <c r="J38" s="67">
        <v>50</v>
      </c>
      <c r="K38" s="68">
        <v>0.09</v>
      </c>
      <c r="L38" s="69">
        <v>42828</v>
      </c>
      <c r="M38" s="322"/>
      <c r="N38" s="258"/>
      <c r="O38" s="258"/>
      <c r="P38" s="258"/>
      <c r="Q38" s="259"/>
    </row>
    <row r="39" spans="1:17" ht="15">
      <c r="A39" s="6">
        <v>17372</v>
      </c>
      <c r="B39" s="6" t="s">
        <v>101</v>
      </c>
      <c r="C39" s="6" t="s">
        <v>102</v>
      </c>
      <c r="D39" s="6" t="s">
        <v>103</v>
      </c>
      <c r="E39" s="6">
        <v>4</v>
      </c>
      <c r="F39" s="6" t="s">
        <v>19</v>
      </c>
      <c r="G39" s="61">
        <v>740000</v>
      </c>
      <c r="H39" s="6" t="s">
        <v>30</v>
      </c>
      <c r="I39" s="62">
        <v>48</v>
      </c>
      <c r="J39" s="62">
        <v>7</v>
      </c>
      <c r="K39" s="63">
        <v>0.09</v>
      </c>
      <c r="L39" s="64">
        <v>42828</v>
      </c>
      <c r="M39" s="260"/>
      <c r="N39" s="261"/>
      <c r="O39" s="261"/>
      <c r="P39" s="261"/>
      <c r="Q39" s="262"/>
    </row>
    <row r="40" spans="1:17" ht="15">
      <c r="A40" s="6">
        <v>17208</v>
      </c>
      <c r="B40" s="6" t="s">
        <v>104</v>
      </c>
      <c r="C40" s="6" t="s">
        <v>105</v>
      </c>
      <c r="D40" s="6" t="s">
        <v>106</v>
      </c>
      <c r="E40" s="6">
        <v>6</v>
      </c>
      <c r="F40" s="6" t="s">
        <v>75</v>
      </c>
      <c r="G40" s="61">
        <v>300000</v>
      </c>
      <c r="H40" s="6" t="s">
        <v>8</v>
      </c>
      <c r="I40" s="62">
        <v>50</v>
      </c>
      <c r="J40" s="62">
        <v>5</v>
      </c>
      <c r="K40" s="63">
        <v>0.09</v>
      </c>
      <c r="L40" s="64">
        <v>42828</v>
      </c>
      <c r="M40" s="260"/>
      <c r="N40" s="261"/>
      <c r="O40" s="261"/>
      <c r="P40" s="261"/>
      <c r="Q40" s="262"/>
    </row>
    <row r="41" spans="1:17" ht="15">
      <c r="A41" s="6">
        <v>17007</v>
      </c>
      <c r="B41" s="6" t="s">
        <v>107</v>
      </c>
      <c r="C41" s="6" t="s">
        <v>108</v>
      </c>
      <c r="D41" s="6" t="s">
        <v>109</v>
      </c>
      <c r="E41" s="6">
        <v>6</v>
      </c>
      <c r="F41" s="6" t="s">
        <v>19</v>
      </c>
      <c r="G41" s="61">
        <v>1220000</v>
      </c>
      <c r="H41" s="6" t="s">
        <v>8</v>
      </c>
      <c r="I41" s="62">
        <v>44</v>
      </c>
      <c r="J41" s="62">
        <v>11</v>
      </c>
      <c r="K41" s="63">
        <v>0.09</v>
      </c>
      <c r="L41" s="64">
        <v>42828</v>
      </c>
      <c r="M41" s="260"/>
      <c r="N41" s="261"/>
      <c r="O41" s="261"/>
      <c r="P41" s="261"/>
      <c r="Q41" s="262"/>
    </row>
    <row r="42" spans="1:17" ht="15">
      <c r="A42" s="6">
        <v>17204</v>
      </c>
      <c r="B42" s="6" t="s">
        <v>110</v>
      </c>
      <c r="C42" s="6" t="s">
        <v>111</v>
      </c>
      <c r="D42" s="6" t="s">
        <v>18</v>
      </c>
      <c r="E42" s="6">
        <v>7</v>
      </c>
      <c r="F42" s="6" t="s">
        <v>19</v>
      </c>
      <c r="G42" s="61">
        <v>2285000</v>
      </c>
      <c r="H42" s="6" t="s">
        <v>8</v>
      </c>
      <c r="I42" s="62">
        <v>72</v>
      </c>
      <c r="J42" s="62">
        <v>40</v>
      </c>
      <c r="K42" s="63">
        <v>0.09</v>
      </c>
      <c r="L42" s="64">
        <v>42828</v>
      </c>
      <c r="M42" s="260"/>
      <c r="N42" s="261"/>
      <c r="O42" s="261"/>
      <c r="P42" s="261"/>
      <c r="Q42" s="262"/>
    </row>
    <row r="43" spans="1:17" ht="15">
      <c r="A43" s="65">
        <v>17179</v>
      </c>
      <c r="B43" s="65" t="s">
        <v>112</v>
      </c>
      <c r="C43" s="65" t="s">
        <v>17</v>
      </c>
      <c r="D43" s="65" t="s">
        <v>18</v>
      </c>
      <c r="E43" s="65">
        <v>7</v>
      </c>
      <c r="F43" s="65" t="s">
        <v>19</v>
      </c>
      <c r="G43" s="66">
        <v>3000000</v>
      </c>
      <c r="H43" s="65" t="s">
        <v>30</v>
      </c>
      <c r="I43" s="67">
        <v>174</v>
      </c>
      <c r="J43" s="67">
        <v>54</v>
      </c>
      <c r="K43" s="68">
        <v>0.09</v>
      </c>
      <c r="L43" s="69">
        <v>42828</v>
      </c>
      <c r="M43" s="322"/>
      <c r="N43" s="258"/>
      <c r="O43" s="258"/>
      <c r="P43" s="258"/>
      <c r="Q43" s="259"/>
    </row>
    <row r="44" spans="1:17" ht="15">
      <c r="A44" s="65">
        <v>17205</v>
      </c>
      <c r="B44" s="65" t="s">
        <v>113</v>
      </c>
      <c r="C44" s="65" t="s">
        <v>17</v>
      </c>
      <c r="D44" s="65" t="s">
        <v>18</v>
      </c>
      <c r="E44" s="65">
        <v>7</v>
      </c>
      <c r="F44" s="65" t="s">
        <v>19</v>
      </c>
      <c r="G44" s="66">
        <v>3000000</v>
      </c>
      <c r="H44" s="65" t="s">
        <v>8</v>
      </c>
      <c r="I44" s="67">
        <v>146</v>
      </c>
      <c r="J44" s="67">
        <v>53</v>
      </c>
      <c r="K44" s="68">
        <v>0.09</v>
      </c>
      <c r="L44" s="69">
        <v>42828</v>
      </c>
      <c r="M44" s="322"/>
      <c r="N44" s="258"/>
      <c r="O44" s="258"/>
      <c r="P44" s="258"/>
      <c r="Q44" s="259"/>
    </row>
    <row r="45" spans="1:17" ht="15">
      <c r="A45" s="6">
        <v>17290</v>
      </c>
      <c r="B45" s="6" t="s">
        <v>114</v>
      </c>
      <c r="C45" s="6" t="s">
        <v>115</v>
      </c>
      <c r="D45" s="6" t="s">
        <v>33</v>
      </c>
      <c r="E45" s="6">
        <v>8</v>
      </c>
      <c r="F45" s="6" t="s">
        <v>19</v>
      </c>
      <c r="G45" s="61">
        <v>2200000</v>
      </c>
      <c r="H45" s="6" t="s">
        <v>30</v>
      </c>
      <c r="I45" s="62">
        <v>45</v>
      </c>
      <c r="J45" s="62">
        <v>17</v>
      </c>
      <c r="K45" s="63">
        <v>0.09</v>
      </c>
      <c r="L45" s="64">
        <v>42828</v>
      </c>
      <c r="M45" s="260"/>
      <c r="N45" s="261"/>
      <c r="O45" s="261"/>
      <c r="P45" s="261"/>
      <c r="Q45" s="262"/>
    </row>
    <row r="46" spans="1:17" ht="15">
      <c r="A46" s="65">
        <v>17013</v>
      </c>
      <c r="B46" s="65" t="s">
        <v>116</v>
      </c>
      <c r="C46" s="65" t="s">
        <v>26</v>
      </c>
      <c r="D46" s="65" t="s">
        <v>27</v>
      </c>
      <c r="E46" s="65">
        <v>9</v>
      </c>
      <c r="F46" s="65" t="s">
        <v>19</v>
      </c>
      <c r="G46" s="66">
        <v>3000000</v>
      </c>
      <c r="H46" s="65" t="s">
        <v>8</v>
      </c>
      <c r="I46" s="67">
        <v>81</v>
      </c>
      <c r="J46" s="67">
        <v>50</v>
      </c>
      <c r="K46" s="68">
        <v>0.09</v>
      </c>
      <c r="L46" s="69">
        <v>42828</v>
      </c>
      <c r="M46" s="322"/>
      <c r="N46" s="258"/>
      <c r="O46" s="258"/>
      <c r="P46" s="258"/>
      <c r="Q46" s="259"/>
    </row>
    <row r="47" spans="1:17" ht="15">
      <c r="A47" s="65">
        <v>17026</v>
      </c>
      <c r="B47" s="65" t="s">
        <v>117</v>
      </c>
      <c r="C47" s="65" t="s">
        <v>26</v>
      </c>
      <c r="D47" s="65" t="s">
        <v>27</v>
      </c>
      <c r="E47" s="65">
        <v>9</v>
      </c>
      <c r="F47" s="65" t="s">
        <v>19</v>
      </c>
      <c r="G47" s="66">
        <v>3000000</v>
      </c>
      <c r="H47" s="65" t="s">
        <v>8</v>
      </c>
      <c r="I47" s="67">
        <v>84</v>
      </c>
      <c r="J47" s="67">
        <v>50</v>
      </c>
      <c r="K47" s="68">
        <v>0.09</v>
      </c>
      <c r="L47" s="69">
        <v>42828</v>
      </c>
      <c r="M47" s="322"/>
      <c r="N47" s="258"/>
      <c r="O47" s="258"/>
      <c r="P47" s="258"/>
      <c r="Q47" s="259"/>
    </row>
    <row r="48" spans="1:17" ht="15">
      <c r="A48" s="65">
        <v>17042</v>
      </c>
      <c r="B48" s="65" t="s">
        <v>118</v>
      </c>
      <c r="C48" s="65" t="s">
        <v>119</v>
      </c>
      <c r="D48" s="65" t="s">
        <v>78</v>
      </c>
      <c r="E48" s="65">
        <v>11</v>
      </c>
      <c r="F48" s="65" t="s">
        <v>19</v>
      </c>
      <c r="G48" s="66">
        <v>2500000</v>
      </c>
      <c r="H48" s="65" t="s">
        <v>30</v>
      </c>
      <c r="I48" s="67">
        <v>132</v>
      </c>
      <c r="J48" s="67">
        <v>42</v>
      </c>
      <c r="K48" s="68">
        <v>0.09</v>
      </c>
      <c r="L48" s="69">
        <v>42828</v>
      </c>
      <c r="M48" s="322"/>
      <c r="N48" s="258"/>
      <c r="O48" s="258"/>
      <c r="P48" s="258"/>
      <c r="Q48" s="259"/>
    </row>
    <row r="49" spans="1:17" ht="15">
      <c r="A49" s="72">
        <v>17094</v>
      </c>
      <c r="B49" s="72" t="s">
        <v>120</v>
      </c>
      <c r="C49" s="72" t="s">
        <v>119</v>
      </c>
      <c r="D49" s="72" t="s">
        <v>78</v>
      </c>
      <c r="E49" s="72">
        <v>11</v>
      </c>
      <c r="F49" s="72" t="s">
        <v>19</v>
      </c>
      <c r="G49" s="73">
        <v>2500000</v>
      </c>
      <c r="H49" s="72" t="s">
        <v>8</v>
      </c>
      <c r="I49" s="74">
        <v>128</v>
      </c>
      <c r="J49" s="74">
        <v>42</v>
      </c>
      <c r="K49" s="75">
        <v>0.09</v>
      </c>
      <c r="L49" s="76">
        <v>42828</v>
      </c>
      <c r="M49" s="323"/>
      <c r="N49" s="324"/>
      <c r="O49" s="324"/>
      <c r="P49" s="324"/>
      <c r="Q49" s="325"/>
    </row>
    <row r="50" spans="1:17" ht="15">
      <c r="A50" s="65">
        <v>17258</v>
      </c>
      <c r="B50" s="65" t="s">
        <v>123</v>
      </c>
      <c r="C50" s="65" t="s">
        <v>124</v>
      </c>
      <c r="D50" s="65" t="s">
        <v>125</v>
      </c>
      <c r="E50" s="65">
        <v>10</v>
      </c>
      <c r="F50" s="65" t="s">
        <v>19</v>
      </c>
      <c r="G50" s="66">
        <v>1000000</v>
      </c>
      <c r="H50" s="65" t="s">
        <v>8</v>
      </c>
      <c r="I50" s="67">
        <v>88</v>
      </c>
      <c r="J50" s="67">
        <v>8</v>
      </c>
      <c r="K50" s="68">
        <v>0.09</v>
      </c>
      <c r="L50" s="69">
        <v>42828</v>
      </c>
      <c r="M50" s="322" t="s">
        <v>129</v>
      </c>
      <c r="N50" s="258"/>
      <c r="O50" s="258"/>
      <c r="P50" s="258"/>
      <c r="Q50" s="259"/>
    </row>
    <row r="51" spans="1:17" ht="15">
      <c r="A51" s="65">
        <v>17069</v>
      </c>
      <c r="B51" s="65" t="s">
        <v>126</v>
      </c>
      <c r="C51" s="65" t="s">
        <v>127</v>
      </c>
      <c r="D51" s="65" t="s">
        <v>128</v>
      </c>
      <c r="E51" s="65">
        <v>8</v>
      </c>
      <c r="F51" s="65" t="s">
        <v>19</v>
      </c>
      <c r="G51" s="66">
        <v>2800000</v>
      </c>
      <c r="H51" s="65" t="s">
        <v>20</v>
      </c>
      <c r="I51" s="67">
        <v>100</v>
      </c>
      <c r="J51" s="67">
        <v>30</v>
      </c>
      <c r="K51" s="68">
        <v>0.09</v>
      </c>
      <c r="L51" s="69">
        <v>42828</v>
      </c>
      <c r="M51" s="322" t="s">
        <v>130</v>
      </c>
      <c r="N51" s="258"/>
      <c r="O51" s="258"/>
      <c r="P51" s="258"/>
      <c r="Q51" s="259"/>
    </row>
    <row r="52" spans="1:17" ht="15">
      <c r="A52" s="65">
        <v>17416</v>
      </c>
      <c r="B52" s="65" t="s">
        <v>139</v>
      </c>
      <c r="C52" s="65" t="s">
        <v>17</v>
      </c>
      <c r="D52" s="65" t="s">
        <v>18</v>
      </c>
      <c r="E52" s="65">
        <v>7</v>
      </c>
      <c r="F52" s="65" t="s">
        <v>19</v>
      </c>
      <c r="G52" s="66">
        <v>3000000</v>
      </c>
      <c r="H52" s="65" t="s">
        <v>8</v>
      </c>
      <c r="I52" s="67">
        <v>240</v>
      </c>
      <c r="J52" s="67">
        <v>20</v>
      </c>
      <c r="K52" s="68">
        <v>0.04</v>
      </c>
      <c r="L52" s="69">
        <v>42829</v>
      </c>
      <c r="M52" s="322"/>
      <c r="N52" s="258"/>
      <c r="O52" s="258"/>
      <c r="P52" s="258"/>
      <c r="Q52" s="259"/>
    </row>
    <row r="53" spans="1:17" ht="15">
      <c r="A53" s="287" t="s">
        <v>134</v>
      </c>
      <c r="B53" s="288"/>
      <c r="C53" s="288"/>
      <c r="D53" s="288"/>
      <c r="E53" s="288"/>
      <c r="F53" s="288"/>
      <c r="G53" s="47">
        <f>SUM(G27,G35,G39:G42,G45)</f>
        <v>8845000</v>
      </c>
      <c r="H53" s="87"/>
      <c r="I53" s="88">
        <f>SUM(I27,I35,,I39,I40,I41,I42,I45)</f>
        <v>421</v>
      </c>
      <c r="J53" s="88">
        <f>SUM(J27,J35,J39,J40,J41,J42,J45)</f>
        <v>134</v>
      </c>
      <c r="K53" s="299"/>
      <c r="L53" s="258"/>
      <c r="M53" s="258"/>
      <c r="N53" s="258"/>
      <c r="O53" s="258"/>
      <c r="P53" s="258"/>
      <c r="Q53" s="259"/>
    </row>
    <row r="54" spans="1:17" ht="15">
      <c r="A54" s="326" t="s">
        <v>133</v>
      </c>
      <c r="B54" s="327"/>
      <c r="C54" s="327"/>
      <c r="D54" s="327"/>
      <c r="E54" s="327"/>
      <c r="F54" s="327"/>
      <c r="G54" s="66">
        <f>SUM(G28:G34,G36:G38,G43:G44,G46:G52)</f>
        <v>49181558</v>
      </c>
      <c r="H54" s="87"/>
      <c r="I54" s="89">
        <f>SUM(I28:I34,I36:I38,I43:I44,I46:I52)</f>
        <v>2986</v>
      </c>
      <c r="J54" s="89">
        <f>SUM(J28:J34,J36:J38,J43:J44,J46:J52)</f>
        <v>656</v>
      </c>
      <c r="K54" s="299"/>
      <c r="L54" s="258"/>
      <c r="M54" s="258"/>
      <c r="N54" s="258"/>
      <c r="O54" s="258"/>
      <c r="P54" s="258"/>
      <c r="Q54" s="259"/>
    </row>
    <row r="55" spans="1:17" ht="15.75">
      <c r="A55" s="311" t="s">
        <v>135</v>
      </c>
      <c r="B55" s="312"/>
      <c r="C55" s="312"/>
      <c r="D55" s="312"/>
      <c r="E55" s="312"/>
      <c r="F55" s="312"/>
      <c r="G55" s="83">
        <f>SUM(G53:G54)</f>
        <v>58026558</v>
      </c>
      <c r="H55" s="84" t="s">
        <v>6</v>
      </c>
      <c r="I55" s="90">
        <f>SUM(I53:I54)</f>
        <v>3407</v>
      </c>
      <c r="J55" s="90">
        <f>SUM(J53:J54)</f>
        <v>790</v>
      </c>
      <c r="K55" s="313"/>
      <c r="L55" s="230"/>
      <c r="M55" s="230"/>
      <c r="N55" s="230"/>
      <c r="O55" s="230"/>
      <c r="P55" s="230"/>
      <c r="Q55" s="314"/>
    </row>
    <row r="56" spans="6:7" ht="15">
      <c r="F56" s="95"/>
      <c r="G56" s="55"/>
    </row>
    <row r="57" spans="1:13" ht="15">
      <c r="A57" s="286" t="s">
        <v>136</v>
      </c>
      <c r="B57" s="286"/>
      <c r="C57" s="286"/>
      <c r="D57" s="286"/>
      <c r="E57" s="286"/>
      <c r="F57" s="286"/>
      <c r="G57" s="286"/>
      <c r="H57" s="286"/>
      <c r="I57" s="286"/>
      <c r="J57" s="286"/>
      <c r="K57" s="286"/>
      <c r="L57" s="286"/>
      <c r="M57" s="286"/>
    </row>
    <row r="58" spans="1:13" ht="15">
      <c r="A58" s="286" t="s">
        <v>29</v>
      </c>
      <c r="B58" s="286"/>
      <c r="C58" s="286"/>
      <c r="D58" s="286"/>
      <c r="E58" s="286"/>
      <c r="F58" s="286"/>
      <c r="G58" s="286"/>
      <c r="H58" s="286"/>
      <c r="I58" s="286"/>
      <c r="J58" s="286"/>
      <c r="K58" s="286"/>
      <c r="L58" s="286"/>
      <c r="M58" s="286"/>
    </row>
    <row r="59" spans="1:13" ht="15">
      <c r="A59" s="286" t="s">
        <v>24</v>
      </c>
      <c r="B59" s="286"/>
      <c r="C59" s="286"/>
      <c r="D59" s="286"/>
      <c r="E59" s="286"/>
      <c r="F59" s="286"/>
      <c r="G59" s="286"/>
      <c r="H59" s="286"/>
      <c r="I59" s="286"/>
      <c r="J59" s="286"/>
      <c r="K59" s="286"/>
      <c r="L59" s="286"/>
      <c r="M59" s="286"/>
    </row>
  </sheetData>
  <sheetProtection/>
  <mergeCells count="73">
    <mergeCell ref="A1:Q1"/>
    <mergeCell ref="A2:Q2"/>
    <mergeCell ref="A3:Q3"/>
    <mergeCell ref="A4:Q4"/>
    <mergeCell ref="A5:D5"/>
    <mergeCell ref="A6:B6"/>
    <mergeCell ref="H6:J6"/>
    <mergeCell ref="K6:L6"/>
    <mergeCell ref="M6:O6"/>
    <mergeCell ref="P6:Q6"/>
    <mergeCell ref="M7:Q7"/>
    <mergeCell ref="M8:Q8"/>
    <mergeCell ref="M9:Q9"/>
    <mergeCell ref="M11:Q11"/>
    <mergeCell ref="A12:F12"/>
    <mergeCell ref="K12:Q12"/>
    <mergeCell ref="M18:Q18"/>
    <mergeCell ref="A13:B13"/>
    <mergeCell ref="H13:J13"/>
    <mergeCell ref="K13:L13"/>
    <mergeCell ref="A14:B14"/>
    <mergeCell ref="H14:J14"/>
    <mergeCell ref="K14:L14"/>
    <mergeCell ref="M19:Q19"/>
    <mergeCell ref="M20:Q20"/>
    <mergeCell ref="A21:F21"/>
    <mergeCell ref="K21:Q21"/>
    <mergeCell ref="M23:P23"/>
    <mergeCell ref="M14:O14"/>
    <mergeCell ref="P14:Q14"/>
    <mergeCell ref="M15:Q15"/>
    <mergeCell ref="M16:Q16"/>
    <mergeCell ref="M17:Q17"/>
    <mergeCell ref="M24:P24"/>
    <mergeCell ref="A25:B25"/>
    <mergeCell ref="M25:P25"/>
    <mergeCell ref="M26:Q26"/>
    <mergeCell ref="M27:Q27"/>
    <mergeCell ref="M28:Q28"/>
    <mergeCell ref="M34:Q34"/>
    <mergeCell ref="M35:Q35"/>
    <mergeCell ref="M36:Q36"/>
    <mergeCell ref="M37:Q37"/>
    <mergeCell ref="M38:Q38"/>
    <mergeCell ref="M29:Q29"/>
    <mergeCell ref="M30:Q30"/>
    <mergeCell ref="M31:Q31"/>
    <mergeCell ref="M32:Q32"/>
    <mergeCell ref="M33:Q33"/>
    <mergeCell ref="M39:Q39"/>
    <mergeCell ref="M40:Q40"/>
    <mergeCell ref="M41:Q41"/>
    <mergeCell ref="M42:Q42"/>
    <mergeCell ref="M43:Q43"/>
    <mergeCell ref="M44:Q44"/>
    <mergeCell ref="A54:F54"/>
    <mergeCell ref="K54:Q54"/>
    <mergeCell ref="M45:Q45"/>
    <mergeCell ref="M46:Q46"/>
    <mergeCell ref="M47:Q47"/>
    <mergeCell ref="M48:Q48"/>
    <mergeCell ref="M49:Q49"/>
    <mergeCell ref="M50:Q50"/>
    <mergeCell ref="A55:F55"/>
    <mergeCell ref="K55:Q55"/>
    <mergeCell ref="A57:M57"/>
    <mergeCell ref="A58:M58"/>
    <mergeCell ref="A59:M59"/>
    <mergeCell ref="M10:Q10"/>
    <mergeCell ref="M51:Q51"/>
    <mergeCell ref="M52:Q52"/>
    <mergeCell ref="A53:F53"/>
    <mergeCell ref="K53:Q5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Q61"/>
  <sheetViews>
    <sheetView showGridLines="0" zoomScalePageLayoutView="0" workbookViewId="0" topLeftCell="A1">
      <selection activeCell="A1" sqref="A1:IV16384"/>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140</v>
      </c>
      <c r="B2" s="219"/>
      <c r="C2" s="219"/>
      <c r="D2" s="219"/>
      <c r="E2" s="219"/>
      <c r="F2" s="219"/>
      <c r="G2" s="219"/>
      <c r="H2" s="219"/>
      <c r="I2" s="219"/>
      <c r="J2" s="219"/>
      <c r="K2" s="219"/>
      <c r="L2" s="219"/>
      <c r="M2" s="218"/>
      <c r="N2" s="218"/>
      <c r="O2" s="218"/>
      <c r="P2" s="218"/>
      <c r="Q2" s="218"/>
    </row>
    <row r="3" spans="1:17" ht="12.75" customHeight="1">
      <c r="A3" s="220" t="s">
        <v>42</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57"/>
      <c r="F5" s="57"/>
      <c r="G5" s="57"/>
      <c r="H5" s="57"/>
      <c r="I5" s="57"/>
      <c r="J5" s="57"/>
      <c r="K5" s="57"/>
      <c r="L5" s="57"/>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6">
        <v>17501</v>
      </c>
      <c r="B8" s="6" t="s">
        <v>34</v>
      </c>
      <c r="C8" s="5" t="s">
        <v>17</v>
      </c>
      <c r="D8" s="5" t="s">
        <v>18</v>
      </c>
      <c r="E8" s="6">
        <v>7</v>
      </c>
      <c r="F8" s="5" t="s">
        <v>19</v>
      </c>
      <c r="G8" s="7">
        <v>760000</v>
      </c>
      <c r="H8" s="5" t="s">
        <v>20</v>
      </c>
      <c r="I8" s="8">
        <v>58</v>
      </c>
      <c r="J8" s="35">
        <v>10</v>
      </c>
      <c r="K8" s="9">
        <v>0.09</v>
      </c>
      <c r="L8" s="10">
        <v>42744</v>
      </c>
      <c r="M8" s="236" t="s">
        <v>37</v>
      </c>
      <c r="N8" s="237"/>
      <c r="O8" s="237"/>
      <c r="P8" s="237"/>
      <c r="Q8" s="238"/>
    </row>
    <row r="9" spans="1:17" ht="15" customHeight="1">
      <c r="A9" s="6">
        <v>17502</v>
      </c>
      <c r="B9" s="6" t="s">
        <v>35</v>
      </c>
      <c r="C9" s="5" t="s">
        <v>22</v>
      </c>
      <c r="D9" s="5" t="s">
        <v>23</v>
      </c>
      <c r="E9" s="6">
        <v>9</v>
      </c>
      <c r="F9" s="5" t="s">
        <v>19</v>
      </c>
      <c r="G9" s="7">
        <v>800000</v>
      </c>
      <c r="H9" s="5" t="s">
        <v>20</v>
      </c>
      <c r="I9" s="11">
        <v>49</v>
      </c>
      <c r="J9" s="35">
        <v>13</v>
      </c>
      <c r="K9" s="9">
        <v>0.09</v>
      </c>
      <c r="L9" s="10">
        <v>42744</v>
      </c>
      <c r="M9" s="236" t="s">
        <v>36</v>
      </c>
      <c r="N9" s="237"/>
      <c r="O9" s="237"/>
      <c r="P9" s="237"/>
      <c r="Q9" s="238"/>
    </row>
    <row r="10" spans="1:17" ht="15" customHeight="1">
      <c r="A10" s="6">
        <v>17500</v>
      </c>
      <c r="B10" s="6" t="s">
        <v>25</v>
      </c>
      <c r="C10" s="5" t="s">
        <v>17</v>
      </c>
      <c r="D10" s="5" t="s">
        <v>18</v>
      </c>
      <c r="E10" s="6">
        <v>7</v>
      </c>
      <c r="F10" s="5" t="s">
        <v>19</v>
      </c>
      <c r="G10" s="7">
        <v>800000</v>
      </c>
      <c r="H10" s="5" t="s">
        <v>20</v>
      </c>
      <c r="I10" s="11">
        <v>29</v>
      </c>
      <c r="J10" s="41">
        <v>29</v>
      </c>
      <c r="K10" s="9"/>
      <c r="L10" s="10">
        <v>42825</v>
      </c>
      <c r="M10" s="236"/>
      <c r="N10" s="242"/>
      <c r="O10" s="242"/>
      <c r="P10" s="242"/>
      <c r="Q10" s="243"/>
    </row>
    <row r="11" spans="1:17" ht="15">
      <c r="A11" s="294" t="s">
        <v>39</v>
      </c>
      <c r="B11" s="295"/>
      <c r="C11" s="295"/>
      <c r="D11" s="295"/>
      <c r="E11" s="295"/>
      <c r="F11" s="295"/>
      <c r="G11" s="60">
        <f>SUM(G8:G10)</f>
        <v>2360000</v>
      </c>
      <c r="H11" s="58" t="s">
        <v>6</v>
      </c>
      <c r="I11" s="38">
        <f>SUM(I8:I10)</f>
        <v>136</v>
      </c>
      <c r="J11" s="46">
        <f>SUM(J8:J10)</f>
        <v>52</v>
      </c>
      <c r="K11" s="319"/>
      <c r="L11" s="320"/>
      <c r="M11" s="320"/>
      <c r="N11" s="320"/>
      <c r="O11" s="320"/>
      <c r="P11" s="320"/>
      <c r="Q11" s="321"/>
    </row>
    <row r="12" spans="1:17" ht="15" customHeight="1">
      <c r="A12" s="253"/>
      <c r="B12" s="253"/>
      <c r="C12" s="2"/>
      <c r="D12" s="2"/>
      <c r="E12" s="2"/>
      <c r="F12" s="2"/>
      <c r="G12" s="2"/>
      <c r="H12" s="310"/>
      <c r="I12" s="227"/>
      <c r="J12" s="227"/>
      <c r="K12" s="228"/>
      <c r="L12" s="229"/>
      <c r="M12" s="13"/>
      <c r="N12" s="13"/>
      <c r="O12" s="13"/>
      <c r="P12" s="13"/>
      <c r="Q12" s="49"/>
    </row>
    <row r="13" spans="1:17" ht="15.75">
      <c r="A13" s="253" t="s">
        <v>11</v>
      </c>
      <c r="B13" s="253"/>
      <c r="C13" s="14"/>
      <c r="D13" s="14"/>
      <c r="E13" s="15"/>
      <c r="F13" s="14"/>
      <c r="G13" s="16"/>
      <c r="H13" s="226"/>
      <c r="I13" s="227"/>
      <c r="J13" s="227"/>
      <c r="K13" s="228"/>
      <c r="L13" s="229"/>
      <c r="M13" s="254" t="s">
        <v>45</v>
      </c>
      <c r="N13" s="254"/>
      <c r="O13" s="254"/>
      <c r="P13" s="255">
        <v>4723589</v>
      </c>
      <c r="Q13" s="256"/>
    </row>
    <row r="14" spans="1:17" ht="64.5" customHeight="1">
      <c r="A14" s="4" t="s">
        <v>0</v>
      </c>
      <c r="B14" s="4" t="s">
        <v>1</v>
      </c>
      <c r="C14" s="4" t="s">
        <v>2</v>
      </c>
      <c r="D14" s="4" t="s">
        <v>3</v>
      </c>
      <c r="E14" s="4" t="s">
        <v>4</v>
      </c>
      <c r="F14" s="4" t="s">
        <v>13</v>
      </c>
      <c r="G14" s="4" t="s">
        <v>12</v>
      </c>
      <c r="H14" s="4" t="s">
        <v>5</v>
      </c>
      <c r="I14" s="4" t="s">
        <v>6</v>
      </c>
      <c r="J14" s="4" t="s">
        <v>21</v>
      </c>
      <c r="K14" s="4" t="s">
        <v>14</v>
      </c>
      <c r="L14" s="4" t="s">
        <v>15</v>
      </c>
      <c r="M14" s="233" t="s">
        <v>7</v>
      </c>
      <c r="N14" s="234"/>
      <c r="O14" s="234"/>
      <c r="P14" s="234"/>
      <c r="Q14" s="235"/>
    </row>
    <row r="15" spans="1:17" ht="15">
      <c r="A15" s="6">
        <v>17505</v>
      </c>
      <c r="B15" s="39" t="s">
        <v>55</v>
      </c>
      <c r="C15" s="39" t="s">
        <v>56</v>
      </c>
      <c r="D15" s="39" t="s">
        <v>56</v>
      </c>
      <c r="E15" s="39">
        <v>12</v>
      </c>
      <c r="F15" s="39" t="s">
        <v>19</v>
      </c>
      <c r="G15" s="42">
        <v>1000000</v>
      </c>
      <c r="H15" s="39" t="s">
        <v>8</v>
      </c>
      <c r="I15" s="48">
        <v>104</v>
      </c>
      <c r="J15" s="48">
        <v>34</v>
      </c>
      <c r="K15" s="44">
        <v>0.09</v>
      </c>
      <c r="L15" s="45">
        <v>42824</v>
      </c>
      <c r="M15" s="257" t="s">
        <v>60</v>
      </c>
      <c r="N15" s="258"/>
      <c r="O15" s="258"/>
      <c r="P15" s="258"/>
      <c r="Q15" s="259"/>
    </row>
    <row r="16" spans="1:17" ht="15">
      <c r="A16" s="6">
        <v>17504</v>
      </c>
      <c r="B16" s="39" t="s">
        <v>54</v>
      </c>
      <c r="C16" s="39" t="s">
        <v>57</v>
      </c>
      <c r="D16" s="39" t="s">
        <v>58</v>
      </c>
      <c r="E16" s="39">
        <v>7</v>
      </c>
      <c r="F16" s="39" t="s">
        <v>19</v>
      </c>
      <c r="G16" s="42">
        <v>1000000</v>
      </c>
      <c r="H16" s="39" t="s">
        <v>30</v>
      </c>
      <c r="I16" s="48">
        <v>244</v>
      </c>
      <c r="J16" s="48">
        <v>34</v>
      </c>
      <c r="K16" s="44">
        <v>0.09</v>
      </c>
      <c r="L16" s="45">
        <v>42824</v>
      </c>
      <c r="M16" s="257" t="s">
        <v>59</v>
      </c>
      <c r="N16" s="258"/>
      <c r="O16" s="258"/>
      <c r="P16" s="258"/>
      <c r="Q16" s="259"/>
    </row>
    <row r="17" spans="1:17" ht="15">
      <c r="A17" s="6">
        <v>17509</v>
      </c>
      <c r="B17" s="39" t="s">
        <v>72</v>
      </c>
      <c r="C17" s="39" t="s">
        <v>73</v>
      </c>
      <c r="D17" s="39" t="s">
        <v>74</v>
      </c>
      <c r="E17" s="39">
        <v>10</v>
      </c>
      <c r="F17" s="39" t="s">
        <v>75</v>
      </c>
      <c r="G17" s="42">
        <v>2000000</v>
      </c>
      <c r="H17" s="39" t="s">
        <v>8</v>
      </c>
      <c r="I17" s="48">
        <v>50</v>
      </c>
      <c r="J17" s="48">
        <v>50</v>
      </c>
      <c r="K17" s="44"/>
      <c r="L17" s="45">
        <v>42825</v>
      </c>
      <c r="M17" s="257"/>
      <c r="N17" s="258"/>
      <c r="O17" s="258"/>
      <c r="P17" s="258"/>
      <c r="Q17" s="259"/>
    </row>
    <row r="18" spans="1:17" ht="15">
      <c r="A18" s="6">
        <v>17738</v>
      </c>
      <c r="B18" s="6" t="s">
        <v>76</v>
      </c>
      <c r="C18" s="6" t="s">
        <v>77</v>
      </c>
      <c r="D18" s="6" t="s">
        <v>78</v>
      </c>
      <c r="E18" s="6">
        <v>11</v>
      </c>
      <c r="F18" s="6" t="s">
        <v>19</v>
      </c>
      <c r="G18" s="61">
        <v>1241627</v>
      </c>
      <c r="H18" s="6" t="s">
        <v>8</v>
      </c>
      <c r="I18" s="62">
        <v>50</v>
      </c>
      <c r="J18" s="62">
        <v>27</v>
      </c>
      <c r="K18" s="63">
        <v>0.09</v>
      </c>
      <c r="L18" s="64">
        <v>42828</v>
      </c>
      <c r="M18" s="260"/>
      <c r="N18" s="261"/>
      <c r="O18" s="261"/>
      <c r="P18" s="261"/>
      <c r="Q18" s="262"/>
    </row>
    <row r="19" spans="1:17" ht="15">
      <c r="A19" s="6">
        <v>17165</v>
      </c>
      <c r="B19" s="6" t="s">
        <v>79</v>
      </c>
      <c r="C19" s="6" t="s">
        <v>80</v>
      </c>
      <c r="D19" s="6" t="s">
        <v>81</v>
      </c>
      <c r="E19" s="6">
        <v>7</v>
      </c>
      <c r="F19" s="6" t="s">
        <v>19</v>
      </c>
      <c r="G19" s="61">
        <v>3000000</v>
      </c>
      <c r="H19" s="6" t="s">
        <v>8</v>
      </c>
      <c r="I19" s="62">
        <v>80</v>
      </c>
      <c r="J19" s="62">
        <v>20</v>
      </c>
      <c r="K19" s="63">
        <v>0.09</v>
      </c>
      <c r="L19" s="64">
        <v>42828</v>
      </c>
      <c r="M19" s="260" t="s">
        <v>82</v>
      </c>
      <c r="N19" s="261"/>
      <c r="O19" s="261"/>
      <c r="P19" s="261"/>
      <c r="Q19" s="262"/>
    </row>
    <row r="20" spans="1:17" ht="15">
      <c r="A20" s="6">
        <v>17508</v>
      </c>
      <c r="B20" s="6" t="s">
        <v>64</v>
      </c>
      <c r="C20" s="6" t="s">
        <v>65</v>
      </c>
      <c r="D20" s="6" t="s">
        <v>66</v>
      </c>
      <c r="E20" s="6">
        <v>13</v>
      </c>
      <c r="F20" s="6" t="s">
        <v>19</v>
      </c>
      <c r="G20" s="61">
        <v>1686330</v>
      </c>
      <c r="H20" s="6" t="s">
        <v>8</v>
      </c>
      <c r="I20" s="62">
        <v>24</v>
      </c>
      <c r="J20" s="62">
        <v>24</v>
      </c>
      <c r="K20" s="63"/>
      <c r="L20" s="64">
        <v>42837</v>
      </c>
      <c r="M20" s="260"/>
      <c r="N20" s="261"/>
      <c r="O20" s="261"/>
      <c r="P20" s="261"/>
      <c r="Q20" s="262"/>
    </row>
    <row r="21" spans="1:17" ht="15">
      <c r="A21" s="287" t="s">
        <v>40</v>
      </c>
      <c r="B21" s="288"/>
      <c r="C21" s="288"/>
      <c r="D21" s="288"/>
      <c r="E21" s="288"/>
      <c r="F21" s="288"/>
      <c r="G21" s="17">
        <f>SUM(G15:G20)</f>
        <v>9927957</v>
      </c>
      <c r="H21" s="59" t="s">
        <v>6</v>
      </c>
      <c r="I21" s="37">
        <f>SUM(I15:I20)</f>
        <v>552</v>
      </c>
      <c r="J21" s="37">
        <f>SUM(J15:J20)</f>
        <v>189</v>
      </c>
      <c r="K21" s="318"/>
      <c r="L21" s="307"/>
      <c r="M21" s="307"/>
      <c r="N21" s="307"/>
      <c r="O21" s="307"/>
      <c r="P21" s="307"/>
      <c r="Q21" s="308"/>
    </row>
    <row r="22" spans="1:17" ht="15">
      <c r="A22" s="22"/>
      <c r="B22" s="25"/>
      <c r="C22" s="25"/>
      <c r="D22" s="25"/>
      <c r="E22" s="25"/>
      <c r="F22" s="25"/>
      <c r="G22" s="26"/>
      <c r="H22" s="27"/>
      <c r="I22" s="27"/>
      <c r="J22" s="27"/>
      <c r="K22" s="31"/>
      <c r="L22" s="32"/>
      <c r="M22" s="33"/>
      <c r="N22" s="33"/>
      <c r="O22" s="33"/>
      <c r="P22" s="33"/>
      <c r="Q22" s="34"/>
    </row>
    <row r="23" spans="1:17" ht="15">
      <c r="A23" s="22"/>
      <c r="B23" s="23"/>
      <c r="C23" s="23"/>
      <c r="D23" s="23"/>
      <c r="E23" s="23"/>
      <c r="F23" s="23"/>
      <c r="G23" s="78"/>
      <c r="H23" s="79"/>
      <c r="I23" s="79"/>
      <c r="J23" s="79"/>
      <c r="K23" s="80"/>
      <c r="L23" s="81"/>
      <c r="M23" s="224" t="s">
        <v>131</v>
      </c>
      <c r="N23" s="224"/>
      <c r="O23" s="224"/>
      <c r="P23" s="224"/>
      <c r="Q23" s="82">
        <v>15326316</v>
      </c>
    </row>
    <row r="24" spans="1:17" ht="15">
      <c r="A24" s="22"/>
      <c r="B24" s="23"/>
      <c r="C24" s="23"/>
      <c r="D24" s="23"/>
      <c r="E24" s="23"/>
      <c r="F24" s="23"/>
      <c r="G24" s="78"/>
      <c r="H24" s="79"/>
      <c r="I24" s="79"/>
      <c r="J24" s="79"/>
      <c r="K24" s="80"/>
      <c r="L24" s="81"/>
      <c r="M24" s="272" t="s">
        <v>132</v>
      </c>
      <c r="N24" s="272"/>
      <c r="O24" s="272"/>
      <c r="P24" s="272"/>
      <c r="Q24" s="91">
        <v>8500000</v>
      </c>
    </row>
    <row r="25" spans="1:17" ht="15.75" customHeight="1">
      <c r="A25" s="253" t="s">
        <v>8</v>
      </c>
      <c r="B25" s="253"/>
      <c r="C25" s="24"/>
      <c r="D25" s="24"/>
      <c r="E25" s="24"/>
      <c r="F25" s="24"/>
      <c r="G25" s="24"/>
      <c r="H25" s="24"/>
      <c r="I25" s="24"/>
      <c r="J25" s="24"/>
      <c r="K25" s="24"/>
      <c r="L25" s="24"/>
      <c r="M25" s="230" t="s">
        <v>138</v>
      </c>
      <c r="N25" s="230"/>
      <c r="O25" s="230"/>
      <c r="P25" s="230"/>
      <c r="Q25" s="85">
        <f>SUM(Q23:Q24)</f>
        <v>23826316</v>
      </c>
    </row>
    <row r="26" spans="1:17" ht="39">
      <c r="A26" s="4" t="s">
        <v>0</v>
      </c>
      <c r="B26" s="4" t="s">
        <v>1</v>
      </c>
      <c r="C26" s="4" t="s">
        <v>2</v>
      </c>
      <c r="D26" s="4" t="s">
        <v>3</v>
      </c>
      <c r="E26" s="4" t="s">
        <v>4</v>
      </c>
      <c r="F26" s="4" t="s">
        <v>13</v>
      </c>
      <c r="G26" s="4" t="s">
        <v>12</v>
      </c>
      <c r="H26" s="4" t="s">
        <v>5</v>
      </c>
      <c r="I26" s="4" t="s">
        <v>6</v>
      </c>
      <c r="J26" s="4" t="s">
        <v>21</v>
      </c>
      <c r="K26" s="4" t="s">
        <v>14</v>
      </c>
      <c r="L26" s="4" t="s">
        <v>15</v>
      </c>
      <c r="M26" s="233" t="s">
        <v>7</v>
      </c>
      <c r="N26" s="234"/>
      <c r="O26" s="234"/>
      <c r="P26" s="234"/>
      <c r="Q26" s="235"/>
    </row>
    <row r="27" spans="1:17" ht="15">
      <c r="A27" s="6">
        <v>17503</v>
      </c>
      <c r="B27" s="39" t="s">
        <v>31</v>
      </c>
      <c r="C27" s="39" t="s">
        <v>32</v>
      </c>
      <c r="D27" s="39" t="s">
        <v>33</v>
      </c>
      <c r="E27" s="39">
        <v>8</v>
      </c>
      <c r="F27" s="39" t="s">
        <v>19</v>
      </c>
      <c r="G27" s="42">
        <v>1600000</v>
      </c>
      <c r="H27" s="39" t="s">
        <v>30</v>
      </c>
      <c r="I27" s="48">
        <v>113</v>
      </c>
      <c r="J27" s="48">
        <v>48</v>
      </c>
      <c r="K27" s="44">
        <v>0.09</v>
      </c>
      <c r="L27" s="45">
        <v>42744</v>
      </c>
      <c r="M27" s="257" t="s">
        <v>38</v>
      </c>
      <c r="N27" s="258"/>
      <c r="O27" s="258"/>
      <c r="P27" s="258"/>
      <c r="Q27" s="259"/>
    </row>
    <row r="28" spans="1:17" ht="15">
      <c r="A28" s="65">
        <v>17402</v>
      </c>
      <c r="B28" s="65" t="s">
        <v>43</v>
      </c>
      <c r="C28" s="65" t="s">
        <v>17</v>
      </c>
      <c r="D28" s="65" t="s">
        <v>18</v>
      </c>
      <c r="E28" s="65">
        <v>7</v>
      </c>
      <c r="F28" s="65" t="s">
        <v>19</v>
      </c>
      <c r="G28" s="66">
        <v>3000000</v>
      </c>
      <c r="H28" s="65" t="s">
        <v>8</v>
      </c>
      <c r="I28" s="67">
        <v>324</v>
      </c>
      <c r="J28" s="67">
        <v>50</v>
      </c>
      <c r="K28" s="68">
        <v>0.04</v>
      </c>
      <c r="L28" s="77">
        <v>42744</v>
      </c>
      <c r="M28" s="322"/>
      <c r="N28" s="328"/>
      <c r="O28" s="328"/>
      <c r="P28" s="328"/>
      <c r="Q28" s="329"/>
    </row>
    <row r="29" spans="1:17" ht="15">
      <c r="A29" s="65">
        <v>17403</v>
      </c>
      <c r="B29" s="65" t="s">
        <v>44</v>
      </c>
      <c r="C29" s="65" t="s">
        <v>26</v>
      </c>
      <c r="D29" s="65" t="s">
        <v>27</v>
      </c>
      <c r="E29" s="65">
        <v>9</v>
      </c>
      <c r="F29" s="65" t="s">
        <v>19</v>
      </c>
      <c r="G29" s="66">
        <v>3000000</v>
      </c>
      <c r="H29" s="65" t="s">
        <v>8</v>
      </c>
      <c r="I29" s="67">
        <v>324</v>
      </c>
      <c r="J29" s="67">
        <v>50</v>
      </c>
      <c r="K29" s="68">
        <v>0.04</v>
      </c>
      <c r="L29" s="77">
        <v>42744</v>
      </c>
      <c r="M29" s="322"/>
      <c r="N29" s="328"/>
      <c r="O29" s="328"/>
      <c r="P29" s="328"/>
      <c r="Q29" s="329"/>
    </row>
    <row r="30" spans="1:17" ht="15">
      <c r="A30" s="65">
        <v>17404</v>
      </c>
      <c r="B30" s="65" t="s">
        <v>51</v>
      </c>
      <c r="C30" s="65" t="s">
        <v>17</v>
      </c>
      <c r="D30" s="65" t="s">
        <v>18</v>
      </c>
      <c r="E30" s="65">
        <v>7</v>
      </c>
      <c r="F30" s="65" t="s">
        <v>19</v>
      </c>
      <c r="G30" s="66">
        <v>3000000</v>
      </c>
      <c r="H30" s="65" t="s">
        <v>8</v>
      </c>
      <c r="I30" s="67">
        <v>304</v>
      </c>
      <c r="J30" s="67">
        <v>23</v>
      </c>
      <c r="K30" s="86">
        <v>0.04</v>
      </c>
      <c r="L30" s="77">
        <v>42769</v>
      </c>
      <c r="M30" s="330"/>
      <c r="N30" s="331"/>
      <c r="O30" s="331"/>
      <c r="P30" s="331"/>
      <c r="Q30" s="332"/>
    </row>
    <row r="31" spans="1:17" ht="15">
      <c r="A31" s="65">
        <v>17405</v>
      </c>
      <c r="B31" s="65" t="s">
        <v>52</v>
      </c>
      <c r="C31" s="65" t="s">
        <v>17</v>
      </c>
      <c r="D31" s="65" t="s">
        <v>18</v>
      </c>
      <c r="E31" s="65">
        <v>7</v>
      </c>
      <c r="F31" s="65" t="s">
        <v>19</v>
      </c>
      <c r="G31" s="66">
        <v>2590000</v>
      </c>
      <c r="H31" s="65" t="s">
        <v>8</v>
      </c>
      <c r="I31" s="67">
        <v>263</v>
      </c>
      <c r="J31" s="67">
        <v>22</v>
      </c>
      <c r="K31" s="68">
        <v>0.04</v>
      </c>
      <c r="L31" s="69">
        <v>42769</v>
      </c>
      <c r="M31" s="322" t="s">
        <v>62</v>
      </c>
      <c r="N31" s="328"/>
      <c r="O31" s="328"/>
      <c r="P31" s="328"/>
      <c r="Q31" s="329"/>
    </row>
    <row r="32" spans="1:17" ht="15">
      <c r="A32" s="65">
        <v>17409</v>
      </c>
      <c r="B32" s="65" t="s">
        <v>61</v>
      </c>
      <c r="C32" s="65" t="s">
        <v>17</v>
      </c>
      <c r="D32" s="65" t="s">
        <v>18</v>
      </c>
      <c r="E32" s="65">
        <v>7</v>
      </c>
      <c r="F32" s="65" t="s">
        <v>19</v>
      </c>
      <c r="G32" s="66">
        <v>2900000</v>
      </c>
      <c r="H32" s="65" t="s">
        <v>8</v>
      </c>
      <c r="I32" s="67">
        <v>264</v>
      </c>
      <c r="J32" s="67">
        <v>21</v>
      </c>
      <c r="K32" s="68">
        <v>0.04</v>
      </c>
      <c r="L32" s="69">
        <v>42801</v>
      </c>
      <c r="M32" s="322" t="s">
        <v>63</v>
      </c>
      <c r="N32" s="328"/>
      <c r="O32" s="328"/>
      <c r="P32" s="328"/>
      <c r="Q32" s="329"/>
    </row>
    <row r="33" spans="1:17" ht="15">
      <c r="A33" s="65">
        <v>17401</v>
      </c>
      <c r="B33" s="65" t="s">
        <v>68</v>
      </c>
      <c r="C33" s="65" t="s">
        <v>69</v>
      </c>
      <c r="D33" s="65" t="s">
        <v>70</v>
      </c>
      <c r="E33" s="65">
        <v>11</v>
      </c>
      <c r="F33" s="65" t="s">
        <v>19</v>
      </c>
      <c r="G33" s="66">
        <v>2691558</v>
      </c>
      <c r="H33" s="65" t="s">
        <v>8</v>
      </c>
      <c r="I33" s="67">
        <v>242</v>
      </c>
      <c r="J33" s="67">
        <v>21</v>
      </c>
      <c r="K33" s="68">
        <v>0.04</v>
      </c>
      <c r="L33" s="69">
        <v>42804</v>
      </c>
      <c r="M33" s="322" t="s">
        <v>71</v>
      </c>
      <c r="N33" s="328"/>
      <c r="O33" s="328"/>
      <c r="P33" s="328"/>
      <c r="Q33" s="329"/>
    </row>
    <row r="34" spans="1:17" ht="15">
      <c r="A34" s="65">
        <v>17507</v>
      </c>
      <c r="B34" s="65" t="s">
        <v>121</v>
      </c>
      <c r="C34" s="65" t="s">
        <v>26</v>
      </c>
      <c r="D34" s="65" t="s">
        <v>27</v>
      </c>
      <c r="E34" s="65">
        <v>9</v>
      </c>
      <c r="F34" s="65" t="s">
        <v>19</v>
      </c>
      <c r="G34" s="66">
        <v>3000000</v>
      </c>
      <c r="H34" s="65" t="s">
        <v>8</v>
      </c>
      <c r="I34" s="67">
        <v>90</v>
      </c>
      <c r="J34" s="67">
        <v>50</v>
      </c>
      <c r="K34" s="68">
        <v>0.09</v>
      </c>
      <c r="L34" s="77">
        <v>42817</v>
      </c>
      <c r="M34" s="322" t="s">
        <v>122</v>
      </c>
      <c r="N34" s="328"/>
      <c r="O34" s="328"/>
      <c r="P34" s="328"/>
      <c r="Q34" s="329"/>
    </row>
    <row r="35" spans="1:17" ht="15">
      <c r="A35" s="65">
        <v>17506</v>
      </c>
      <c r="B35" s="65" t="s">
        <v>83</v>
      </c>
      <c r="C35" s="65" t="s">
        <v>84</v>
      </c>
      <c r="D35" s="65" t="s">
        <v>85</v>
      </c>
      <c r="E35" s="65">
        <v>6</v>
      </c>
      <c r="F35" s="65" t="s">
        <v>19</v>
      </c>
      <c r="G35" s="66">
        <v>3000000</v>
      </c>
      <c r="H35" s="65" t="s">
        <v>8</v>
      </c>
      <c r="I35" s="67">
        <v>96</v>
      </c>
      <c r="J35" s="67">
        <v>50</v>
      </c>
      <c r="K35" s="68">
        <v>0.09</v>
      </c>
      <c r="L35" s="69">
        <v>42818</v>
      </c>
      <c r="M35" s="322" t="s">
        <v>86</v>
      </c>
      <c r="N35" s="328"/>
      <c r="O35" s="328"/>
      <c r="P35" s="328"/>
      <c r="Q35" s="329"/>
    </row>
    <row r="36" spans="1:17" ht="15">
      <c r="A36" s="70">
        <v>17107</v>
      </c>
      <c r="B36" s="71" t="s">
        <v>87</v>
      </c>
      <c r="C36" s="6" t="s">
        <v>88</v>
      </c>
      <c r="D36" s="6" t="s">
        <v>89</v>
      </c>
      <c r="E36" s="6">
        <v>1</v>
      </c>
      <c r="F36" s="6" t="s">
        <v>19</v>
      </c>
      <c r="G36" s="61">
        <v>500000</v>
      </c>
      <c r="H36" s="6" t="s">
        <v>30</v>
      </c>
      <c r="I36" s="62">
        <v>49</v>
      </c>
      <c r="J36" s="62">
        <v>6</v>
      </c>
      <c r="K36" s="63">
        <v>0.09</v>
      </c>
      <c r="L36" s="64">
        <v>42828</v>
      </c>
      <c r="M36" s="260"/>
      <c r="N36" s="258"/>
      <c r="O36" s="258"/>
      <c r="P36" s="258"/>
      <c r="Q36" s="259"/>
    </row>
    <row r="37" spans="1:17" ht="15">
      <c r="A37" s="65">
        <v>17273</v>
      </c>
      <c r="B37" s="65" t="s">
        <v>90</v>
      </c>
      <c r="C37" s="65" t="s">
        <v>91</v>
      </c>
      <c r="D37" s="65" t="s">
        <v>92</v>
      </c>
      <c r="E37" s="65">
        <v>2</v>
      </c>
      <c r="F37" s="65" t="s">
        <v>93</v>
      </c>
      <c r="G37" s="66">
        <v>950000</v>
      </c>
      <c r="H37" s="65" t="s">
        <v>30</v>
      </c>
      <c r="I37" s="67">
        <v>30</v>
      </c>
      <c r="J37" s="67">
        <v>9</v>
      </c>
      <c r="K37" s="68">
        <v>0.09</v>
      </c>
      <c r="L37" s="69">
        <v>42828</v>
      </c>
      <c r="M37" s="322"/>
      <c r="N37" s="258"/>
      <c r="O37" s="258"/>
      <c r="P37" s="258"/>
      <c r="Q37" s="259"/>
    </row>
    <row r="38" spans="1:17" ht="15">
      <c r="A38" s="65">
        <v>17281</v>
      </c>
      <c r="B38" s="65" t="s">
        <v>94</v>
      </c>
      <c r="C38" s="65" t="s">
        <v>95</v>
      </c>
      <c r="D38" s="65" t="s">
        <v>96</v>
      </c>
      <c r="E38" s="65">
        <v>3</v>
      </c>
      <c r="F38" s="65" t="s">
        <v>19</v>
      </c>
      <c r="G38" s="66">
        <v>1250000</v>
      </c>
      <c r="H38" s="65" t="s">
        <v>30</v>
      </c>
      <c r="I38" s="67">
        <v>126</v>
      </c>
      <c r="J38" s="67">
        <v>11</v>
      </c>
      <c r="K38" s="68">
        <v>0.09</v>
      </c>
      <c r="L38" s="69">
        <v>42828</v>
      </c>
      <c r="M38" s="322"/>
      <c r="N38" s="258"/>
      <c r="O38" s="258"/>
      <c r="P38" s="258"/>
      <c r="Q38" s="259"/>
    </row>
    <row r="39" spans="1:17" ht="15">
      <c r="A39" s="65">
        <v>17012</v>
      </c>
      <c r="B39" s="65" t="s">
        <v>97</v>
      </c>
      <c r="C39" s="65" t="s">
        <v>95</v>
      </c>
      <c r="D39" s="65" t="s">
        <v>96</v>
      </c>
      <c r="E39" s="65">
        <v>3</v>
      </c>
      <c r="F39" s="65" t="s">
        <v>19</v>
      </c>
      <c r="G39" s="66">
        <v>3000000</v>
      </c>
      <c r="H39" s="65" t="s">
        <v>30</v>
      </c>
      <c r="I39" s="67">
        <v>74</v>
      </c>
      <c r="J39" s="67">
        <v>50</v>
      </c>
      <c r="K39" s="68">
        <v>0.09</v>
      </c>
      <c r="L39" s="69">
        <v>42828</v>
      </c>
      <c r="M39" s="322"/>
      <c r="N39" s="258"/>
      <c r="O39" s="258"/>
      <c r="P39" s="258"/>
      <c r="Q39" s="259"/>
    </row>
    <row r="40" spans="1:17" ht="15">
      <c r="A40" s="6">
        <v>17076</v>
      </c>
      <c r="B40" s="6" t="s">
        <v>98</v>
      </c>
      <c r="C40" s="6" t="s">
        <v>99</v>
      </c>
      <c r="D40" s="6" t="s">
        <v>100</v>
      </c>
      <c r="E40" s="6">
        <v>3</v>
      </c>
      <c r="F40" s="6" t="s">
        <v>19</v>
      </c>
      <c r="G40" s="61">
        <v>3000000</v>
      </c>
      <c r="H40" s="6" t="s">
        <v>8</v>
      </c>
      <c r="I40" s="62">
        <v>124</v>
      </c>
      <c r="J40" s="62">
        <v>21</v>
      </c>
      <c r="K40" s="63">
        <v>0.09</v>
      </c>
      <c r="L40" s="64">
        <v>42828</v>
      </c>
      <c r="M40" s="260" t="s">
        <v>82</v>
      </c>
      <c r="N40" s="261"/>
      <c r="O40" s="261"/>
      <c r="P40" s="261"/>
      <c r="Q40" s="262"/>
    </row>
    <row r="41" spans="1:17" ht="15">
      <c r="A41" s="6">
        <v>17372</v>
      </c>
      <c r="B41" s="6" t="s">
        <v>101</v>
      </c>
      <c r="C41" s="6" t="s">
        <v>102</v>
      </c>
      <c r="D41" s="6" t="s">
        <v>103</v>
      </c>
      <c r="E41" s="6">
        <v>4</v>
      </c>
      <c r="F41" s="6" t="s">
        <v>19</v>
      </c>
      <c r="G41" s="61">
        <v>740000</v>
      </c>
      <c r="H41" s="6" t="s">
        <v>30</v>
      </c>
      <c r="I41" s="62">
        <v>48</v>
      </c>
      <c r="J41" s="62">
        <v>7</v>
      </c>
      <c r="K41" s="63">
        <v>0.09</v>
      </c>
      <c r="L41" s="64">
        <v>42828</v>
      </c>
      <c r="M41" s="260"/>
      <c r="N41" s="261"/>
      <c r="O41" s="261"/>
      <c r="P41" s="261"/>
      <c r="Q41" s="262"/>
    </row>
    <row r="42" spans="1:17" ht="15">
      <c r="A42" s="6">
        <v>17208</v>
      </c>
      <c r="B42" s="6" t="s">
        <v>104</v>
      </c>
      <c r="C42" s="6" t="s">
        <v>105</v>
      </c>
      <c r="D42" s="6" t="s">
        <v>106</v>
      </c>
      <c r="E42" s="6">
        <v>6</v>
      </c>
      <c r="F42" s="6" t="s">
        <v>75</v>
      </c>
      <c r="G42" s="61">
        <v>300000</v>
      </c>
      <c r="H42" s="6" t="s">
        <v>8</v>
      </c>
      <c r="I42" s="62">
        <v>50</v>
      </c>
      <c r="J42" s="62">
        <v>5</v>
      </c>
      <c r="K42" s="63">
        <v>0.09</v>
      </c>
      <c r="L42" s="64">
        <v>42828</v>
      </c>
      <c r="M42" s="260"/>
      <c r="N42" s="261"/>
      <c r="O42" s="261"/>
      <c r="P42" s="261"/>
      <c r="Q42" s="262"/>
    </row>
    <row r="43" spans="1:17" ht="15">
      <c r="A43" s="6">
        <v>17007</v>
      </c>
      <c r="B43" s="6" t="s">
        <v>107</v>
      </c>
      <c r="C43" s="6" t="s">
        <v>108</v>
      </c>
      <c r="D43" s="6" t="s">
        <v>109</v>
      </c>
      <c r="E43" s="6">
        <v>6</v>
      </c>
      <c r="F43" s="6" t="s">
        <v>19</v>
      </c>
      <c r="G43" s="61">
        <v>1220000</v>
      </c>
      <c r="H43" s="6" t="s">
        <v>8</v>
      </c>
      <c r="I43" s="62">
        <v>44</v>
      </c>
      <c r="J43" s="62">
        <v>11</v>
      </c>
      <c r="K43" s="63">
        <v>0.09</v>
      </c>
      <c r="L43" s="64">
        <v>42828</v>
      </c>
      <c r="M43" s="260"/>
      <c r="N43" s="261"/>
      <c r="O43" s="261"/>
      <c r="P43" s="261"/>
      <c r="Q43" s="262"/>
    </row>
    <row r="44" spans="1:17" ht="15">
      <c r="A44" s="6">
        <v>17204</v>
      </c>
      <c r="B44" s="6" t="s">
        <v>110</v>
      </c>
      <c r="C44" s="6" t="s">
        <v>111</v>
      </c>
      <c r="D44" s="6" t="s">
        <v>18</v>
      </c>
      <c r="E44" s="6">
        <v>7</v>
      </c>
      <c r="F44" s="6" t="s">
        <v>19</v>
      </c>
      <c r="G44" s="61">
        <v>2285000</v>
      </c>
      <c r="H44" s="6" t="s">
        <v>8</v>
      </c>
      <c r="I44" s="62">
        <v>72</v>
      </c>
      <c r="J44" s="62">
        <v>40</v>
      </c>
      <c r="K44" s="63">
        <v>0.09</v>
      </c>
      <c r="L44" s="64">
        <v>42828</v>
      </c>
      <c r="M44" s="260"/>
      <c r="N44" s="261"/>
      <c r="O44" s="261"/>
      <c r="P44" s="261"/>
      <c r="Q44" s="262"/>
    </row>
    <row r="45" spans="1:17" ht="15">
      <c r="A45" s="65">
        <v>17179</v>
      </c>
      <c r="B45" s="65" t="s">
        <v>112</v>
      </c>
      <c r="C45" s="65" t="s">
        <v>17</v>
      </c>
      <c r="D45" s="65" t="s">
        <v>18</v>
      </c>
      <c r="E45" s="65">
        <v>7</v>
      </c>
      <c r="F45" s="65" t="s">
        <v>19</v>
      </c>
      <c r="G45" s="66">
        <v>3000000</v>
      </c>
      <c r="H45" s="65" t="s">
        <v>30</v>
      </c>
      <c r="I45" s="67">
        <v>174</v>
      </c>
      <c r="J45" s="67">
        <v>54</v>
      </c>
      <c r="K45" s="68">
        <v>0.09</v>
      </c>
      <c r="L45" s="69">
        <v>42828</v>
      </c>
      <c r="M45" s="322"/>
      <c r="N45" s="258"/>
      <c r="O45" s="258"/>
      <c r="P45" s="258"/>
      <c r="Q45" s="259"/>
    </row>
    <row r="46" spans="1:17" ht="15">
      <c r="A46" s="65">
        <v>17205</v>
      </c>
      <c r="B46" s="65" t="s">
        <v>113</v>
      </c>
      <c r="C46" s="65" t="s">
        <v>17</v>
      </c>
      <c r="D46" s="65" t="s">
        <v>18</v>
      </c>
      <c r="E46" s="65">
        <v>7</v>
      </c>
      <c r="F46" s="65" t="s">
        <v>19</v>
      </c>
      <c r="G46" s="66">
        <v>3000000</v>
      </c>
      <c r="H46" s="65" t="s">
        <v>8</v>
      </c>
      <c r="I46" s="67">
        <v>146</v>
      </c>
      <c r="J46" s="67">
        <v>53</v>
      </c>
      <c r="K46" s="68">
        <v>0.09</v>
      </c>
      <c r="L46" s="69">
        <v>42828</v>
      </c>
      <c r="M46" s="322"/>
      <c r="N46" s="258"/>
      <c r="O46" s="258"/>
      <c r="P46" s="258"/>
      <c r="Q46" s="259"/>
    </row>
    <row r="47" spans="1:17" ht="15">
      <c r="A47" s="6">
        <v>17290</v>
      </c>
      <c r="B47" s="6" t="s">
        <v>114</v>
      </c>
      <c r="C47" s="6" t="s">
        <v>115</v>
      </c>
      <c r="D47" s="6" t="s">
        <v>33</v>
      </c>
      <c r="E47" s="6">
        <v>8</v>
      </c>
      <c r="F47" s="6" t="s">
        <v>19</v>
      </c>
      <c r="G47" s="61">
        <v>2200000</v>
      </c>
      <c r="H47" s="6" t="s">
        <v>30</v>
      </c>
      <c r="I47" s="62">
        <v>45</v>
      </c>
      <c r="J47" s="62">
        <v>17</v>
      </c>
      <c r="K47" s="63">
        <v>0.09</v>
      </c>
      <c r="L47" s="64">
        <v>42828</v>
      </c>
      <c r="M47" s="260"/>
      <c r="N47" s="261"/>
      <c r="O47" s="261"/>
      <c r="P47" s="261"/>
      <c r="Q47" s="262"/>
    </row>
    <row r="48" spans="1:17" ht="15">
      <c r="A48" s="65">
        <v>17013</v>
      </c>
      <c r="B48" s="65" t="s">
        <v>116</v>
      </c>
      <c r="C48" s="65" t="s">
        <v>26</v>
      </c>
      <c r="D48" s="65" t="s">
        <v>27</v>
      </c>
      <c r="E48" s="65">
        <v>9</v>
      </c>
      <c r="F48" s="65" t="s">
        <v>19</v>
      </c>
      <c r="G48" s="66">
        <v>3000000</v>
      </c>
      <c r="H48" s="65" t="s">
        <v>8</v>
      </c>
      <c r="I48" s="67">
        <v>81</v>
      </c>
      <c r="J48" s="67">
        <v>50</v>
      </c>
      <c r="K48" s="68">
        <v>0.09</v>
      </c>
      <c r="L48" s="69">
        <v>42828</v>
      </c>
      <c r="M48" s="322"/>
      <c r="N48" s="258"/>
      <c r="O48" s="258"/>
      <c r="P48" s="258"/>
      <c r="Q48" s="259"/>
    </row>
    <row r="49" spans="1:17" ht="15">
      <c r="A49" s="65">
        <v>17026</v>
      </c>
      <c r="B49" s="65" t="s">
        <v>117</v>
      </c>
      <c r="C49" s="65" t="s">
        <v>26</v>
      </c>
      <c r="D49" s="65" t="s">
        <v>27</v>
      </c>
      <c r="E49" s="65">
        <v>9</v>
      </c>
      <c r="F49" s="65" t="s">
        <v>19</v>
      </c>
      <c r="G49" s="66">
        <v>3000000</v>
      </c>
      <c r="H49" s="65" t="s">
        <v>8</v>
      </c>
      <c r="I49" s="67">
        <v>84</v>
      </c>
      <c r="J49" s="67">
        <v>50</v>
      </c>
      <c r="K49" s="68">
        <v>0.09</v>
      </c>
      <c r="L49" s="69">
        <v>42828</v>
      </c>
      <c r="M49" s="322"/>
      <c r="N49" s="258"/>
      <c r="O49" s="258"/>
      <c r="P49" s="258"/>
      <c r="Q49" s="259"/>
    </row>
    <row r="50" spans="1:17" ht="15">
      <c r="A50" s="65">
        <v>17042</v>
      </c>
      <c r="B50" s="65" t="s">
        <v>118</v>
      </c>
      <c r="C50" s="65" t="s">
        <v>119</v>
      </c>
      <c r="D50" s="65" t="s">
        <v>78</v>
      </c>
      <c r="E50" s="65">
        <v>11</v>
      </c>
      <c r="F50" s="65" t="s">
        <v>19</v>
      </c>
      <c r="G50" s="66">
        <v>2500000</v>
      </c>
      <c r="H50" s="65" t="s">
        <v>30</v>
      </c>
      <c r="I50" s="67">
        <v>132</v>
      </c>
      <c r="J50" s="67">
        <v>42</v>
      </c>
      <c r="K50" s="68">
        <v>0.09</v>
      </c>
      <c r="L50" s="69">
        <v>42828</v>
      </c>
      <c r="M50" s="322"/>
      <c r="N50" s="258"/>
      <c r="O50" s="258"/>
      <c r="P50" s="258"/>
      <c r="Q50" s="259"/>
    </row>
    <row r="51" spans="1:17" ht="15">
      <c r="A51" s="72">
        <v>17094</v>
      </c>
      <c r="B51" s="72" t="s">
        <v>120</v>
      </c>
      <c r="C51" s="72" t="s">
        <v>119</v>
      </c>
      <c r="D51" s="72" t="s">
        <v>78</v>
      </c>
      <c r="E51" s="72">
        <v>11</v>
      </c>
      <c r="F51" s="72" t="s">
        <v>19</v>
      </c>
      <c r="G51" s="73">
        <v>2500000</v>
      </c>
      <c r="H51" s="72" t="s">
        <v>8</v>
      </c>
      <c r="I51" s="74">
        <v>128</v>
      </c>
      <c r="J51" s="74">
        <v>42</v>
      </c>
      <c r="K51" s="75">
        <v>0.09</v>
      </c>
      <c r="L51" s="76">
        <v>42828</v>
      </c>
      <c r="M51" s="323"/>
      <c r="N51" s="324"/>
      <c r="O51" s="324"/>
      <c r="P51" s="324"/>
      <c r="Q51" s="325"/>
    </row>
    <row r="52" spans="1:17" ht="15">
      <c r="A52" s="65">
        <v>17258</v>
      </c>
      <c r="B52" s="65" t="s">
        <v>123</v>
      </c>
      <c r="C52" s="65" t="s">
        <v>124</v>
      </c>
      <c r="D52" s="65" t="s">
        <v>125</v>
      </c>
      <c r="E52" s="65">
        <v>10</v>
      </c>
      <c r="F52" s="65" t="s">
        <v>19</v>
      </c>
      <c r="G52" s="66">
        <v>1000000</v>
      </c>
      <c r="H52" s="65" t="s">
        <v>8</v>
      </c>
      <c r="I52" s="67">
        <v>88</v>
      </c>
      <c r="J52" s="67">
        <v>8</v>
      </c>
      <c r="K52" s="68">
        <v>0.09</v>
      </c>
      <c r="L52" s="69">
        <v>42828</v>
      </c>
      <c r="M52" s="322" t="s">
        <v>129</v>
      </c>
      <c r="N52" s="258"/>
      <c r="O52" s="258"/>
      <c r="P52" s="258"/>
      <c r="Q52" s="259"/>
    </row>
    <row r="53" spans="1:17" ht="15">
      <c r="A53" s="65">
        <v>17069</v>
      </c>
      <c r="B53" s="65" t="s">
        <v>126</v>
      </c>
      <c r="C53" s="65" t="s">
        <v>127</v>
      </c>
      <c r="D53" s="65" t="s">
        <v>128</v>
      </c>
      <c r="E53" s="65">
        <v>8</v>
      </c>
      <c r="F53" s="65" t="s">
        <v>19</v>
      </c>
      <c r="G53" s="66">
        <v>2800000</v>
      </c>
      <c r="H53" s="65" t="s">
        <v>20</v>
      </c>
      <c r="I53" s="67">
        <v>100</v>
      </c>
      <c r="J53" s="67">
        <v>30</v>
      </c>
      <c r="K53" s="68">
        <v>0.09</v>
      </c>
      <c r="L53" s="69">
        <v>42828</v>
      </c>
      <c r="M53" s="322" t="s">
        <v>130</v>
      </c>
      <c r="N53" s="258"/>
      <c r="O53" s="258"/>
      <c r="P53" s="258"/>
      <c r="Q53" s="259"/>
    </row>
    <row r="54" spans="1:17" ht="15">
      <c r="A54" s="65">
        <v>17416</v>
      </c>
      <c r="B54" s="65" t="s">
        <v>139</v>
      </c>
      <c r="C54" s="65" t="s">
        <v>17</v>
      </c>
      <c r="D54" s="65" t="s">
        <v>18</v>
      </c>
      <c r="E54" s="65">
        <v>7</v>
      </c>
      <c r="F54" s="65" t="s">
        <v>19</v>
      </c>
      <c r="G54" s="66">
        <v>3000000</v>
      </c>
      <c r="H54" s="65" t="s">
        <v>8</v>
      </c>
      <c r="I54" s="67">
        <v>240</v>
      </c>
      <c r="J54" s="67">
        <v>20</v>
      </c>
      <c r="K54" s="68">
        <v>0.04</v>
      </c>
      <c r="L54" s="69">
        <v>42829</v>
      </c>
      <c r="M54" s="322"/>
      <c r="N54" s="258"/>
      <c r="O54" s="258"/>
      <c r="P54" s="258"/>
      <c r="Q54" s="259"/>
    </row>
    <row r="55" spans="1:17" ht="15">
      <c r="A55" s="287" t="s">
        <v>134</v>
      </c>
      <c r="B55" s="288"/>
      <c r="C55" s="288"/>
      <c r="D55" s="288"/>
      <c r="E55" s="288"/>
      <c r="F55" s="288"/>
      <c r="G55" s="47">
        <f>SUM(G27,G36,G40:G44,G47)</f>
        <v>11845000</v>
      </c>
      <c r="H55" s="87"/>
      <c r="I55" s="88">
        <f>SUM(I27,I36,I40,I41,I42,I43,I44,I47)</f>
        <v>545</v>
      </c>
      <c r="J55" s="88">
        <f>SUM(J27,J36,J40,J41,J42,J43,J44,J47)</f>
        <v>155</v>
      </c>
      <c r="K55" s="299"/>
      <c r="L55" s="258"/>
      <c r="M55" s="258"/>
      <c r="N55" s="258"/>
      <c r="O55" s="258"/>
      <c r="P55" s="258"/>
      <c r="Q55" s="259"/>
    </row>
    <row r="56" spans="1:17" ht="15">
      <c r="A56" s="326" t="s">
        <v>133</v>
      </c>
      <c r="B56" s="327"/>
      <c r="C56" s="327"/>
      <c r="D56" s="327"/>
      <c r="E56" s="327"/>
      <c r="F56" s="327"/>
      <c r="G56" s="66">
        <f>SUM(G28:G35,G37:G39,G45:G46,G48:G54)</f>
        <v>52181558</v>
      </c>
      <c r="H56" s="87"/>
      <c r="I56" s="89">
        <f>SUM(I28:I35,I37:I39,I45:I46,I48:I54)</f>
        <v>3310</v>
      </c>
      <c r="J56" s="89">
        <f>SUM(J28:J35,J37:J39,J45:J46,J48:J54)</f>
        <v>706</v>
      </c>
      <c r="K56" s="299"/>
      <c r="L56" s="258"/>
      <c r="M56" s="258"/>
      <c r="N56" s="258"/>
      <c r="O56" s="258"/>
      <c r="P56" s="258"/>
      <c r="Q56" s="259"/>
    </row>
    <row r="57" spans="1:17" ht="15.75">
      <c r="A57" s="311" t="s">
        <v>135</v>
      </c>
      <c r="B57" s="312"/>
      <c r="C57" s="312"/>
      <c r="D57" s="312"/>
      <c r="E57" s="312"/>
      <c r="F57" s="312"/>
      <c r="G57" s="83">
        <f>SUM(G55:G56)</f>
        <v>64026558</v>
      </c>
      <c r="H57" s="84" t="s">
        <v>6</v>
      </c>
      <c r="I57" s="90">
        <f>SUM(I55:I56)</f>
        <v>3855</v>
      </c>
      <c r="J57" s="90">
        <f>SUM(J55:J56)</f>
        <v>861</v>
      </c>
      <c r="K57" s="313"/>
      <c r="L57" s="230"/>
      <c r="M57" s="230"/>
      <c r="N57" s="230"/>
      <c r="O57" s="230"/>
      <c r="P57" s="230"/>
      <c r="Q57" s="314"/>
    </row>
    <row r="58" spans="6:7" ht="15">
      <c r="F58" s="54"/>
      <c r="G58" s="55"/>
    </row>
    <row r="59" spans="1:13" ht="15">
      <c r="A59" s="286" t="s">
        <v>136</v>
      </c>
      <c r="B59" s="286"/>
      <c r="C59" s="286"/>
      <c r="D59" s="286"/>
      <c r="E59" s="286"/>
      <c r="F59" s="286"/>
      <c r="G59" s="286"/>
      <c r="H59" s="286"/>
      <c r="I59" s="286"/>
      <c r="J59" s="286"/>
      <c r="K59" s="286"/>
      <c r="L59" s="286"/>
      <c r="M59" s="286"/>
    </row>
    <row r="60" spans="1:13" ht="15">
      <c r="A60" s="286" t="s">
        <v>29</v>
      </c>
      <c r="B60" s="286"/>
      <c r="C60" s="286"/>
      <c r="D60" s="286"/>
      <c r="E60" s="286"/>
      <c r="F60" s="286"/>
      <c r="G60" s="286"/>
      <c r="H60" s="286"/>
      <c r="I60" s="286"/>
      <c r="J60" s="286"/>
      <c r="K60" s="286"/>
      <c r="L60" s="286"/>
      <c r="M60" s="286"/>
    </row>
    <row r="61" spans="1:13" ht="15">
      <c r="A61" s="286" t="s">
        <v>24</v>
      </c>
      <c r="B61" s="286"/>
      <c r="C61" s="286"/>
      <c r="D61" s="286"/>
      <c r="E61" s="286"/>
      <c r="F61" s="286"/>
      <c r="G61" s="286"/>
      <c r="H61" s="286"/>
      <c r="I61" s="286"/>
      <c r="J61" s="286"/>
      <c r="K61" s="286"/>
      <c r="L61" s="286"/>
      <c r="M61" s="286"/>
    </row>
  </sheetData>
  <sheetProtection/>
  <mergeCells count="75">
    <mergeCell ref="A1:Q1"/>
    <mergeCell ref="A2:Q2"/>
    <mergeCell ref="A3:Q3"/>
    <mergeCell ref="A4:Q4"/>
    <mergeCell ref="A5:D5"/>
    <mergeCell ref="A6:B6"/>
    <mergeCell ref="H6:J6"/>
    <mergeCell ref="K6:L6"/>
    <mergeCell ref="M6:O6"/>
    <mergeCell ref="P6:Q6"/>
    <mergeCell ref="M7:Q7"/>
    <mergeCell ref="M8:Q8"/>
    <mergeCell ref="M9:Q9"/>
    <mergeCell ref="M10:Q10"/>
    <mergeCell ref="A11:F11"/>
    <mergeCell ref="K11:Q11"/>
    <mergeCell ref="A12:B12"/>
    <mergeCell ref="H12:J12"/>
    <mergeCell ref="K12:L12"/>
    <mergeCell ref="A13:B13"/>
    <mergeCell ref="H13:J13"/>
    <mergeCell ref="K13:L13"/>
    <mergeCell ref="M13:O13"/>
    <mergeCell ref="P13:Q13"/>
    <mergeCell ref="M14:Q14"/>
    <mergeCell ref="M15:Q15"/>
    <mergeCell ref="M16:Q16"/>
    <mergeCell ref="M20:Q20"/>
    <mergeCell ref="A21:F21"/>
    <mergeCell ref="K21:Q21"/>
    <mergeCell ref="M19:Q19"/>
    <mergeCell ref="M17:Q17"/>
    <mergeCell ref="M18:Q18"/>
    <mergeCell ref="A25:B25"/>
    <mergeCell ref="M26:Q26"/>
    <mergeCell ref="M23:P23"/>
    <mergeCell ref="M24:P24"/>
    <mergeCell ref="M25:P25"/>
    <mergeCell ref="M27:Q27"/>
    <mergeCell ref="M28:Q28"/>
    <mergeCell ref="M29:Q29"/>
    <mergeCell ref="M30:Q30"/>
    <mergeCell ref="M31:Q31"/>
    <mergeCell ref="M41:Q41"/>
    <mergeCell ref="M33:Q33"/>
    <mergeCell ref="M35:Q35"/>
    <mergeCell ref="M36:Q36"/>
    <mergeCell ref="M32:Q32"/>
    <mergeCell ref="M34:Q34"/>
    <mergeCell ref="A59:M59"/>
    <mergeCell ref="A60:M60"/>
    <mergeCell ref="A61:M61"/>
    <mergeCell ref="A55:F55"/>
    <mergeCell ref="A56:F56"/>
    <mergeCell ref="K56:Q56"/>
    <mergeCell ref="K57:Q57"/>
    <mergeCell ref="K55:Q55"/>
    <mergeCell ref="M47:Q47"/>
    <mergeCell ref="M48:Q48"/>
    <mergeCell ref="M42:Q42"/>
    <mergeCell ref="A57:F57"/>
    <mergeCell ref="M52:Q52"/>
    <mergeCell ref="M54:Q54"/>
    <mergeCell ref="M49:Q49"/>
    <mergeCell ref="M50:Q50"/>
    <mergeCell ref="M53:Q53"/>
    <mergeCell ref="M51:Q51"/>
    <mergeCell ref="M45:Q45"/>
    <mergeCell ref="M46:Q46"/>
    <mergeCell ref="M37:Q37"/>
    <mergeCell ref="M38:Q38"/>
    <mergeCell ref="M39:Q39"/>
    <mergeCell ref="M40:Q40"/>
    <mergeCell ref="M43:Q43"/>
    <mergeCell ref="M44:Q44"/>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Q59"/>
  <sheetViews>
    <sheetView zoomScalePageLayoutView="0" workbookViewId="0" topLeftCell="A25">
      <selection activeCell="G7" sqref="G7"/>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141</v>
      </c>
      <c r="B2" s="219"/>
      <c r="C2" s="219"/>
      <c r="D2" s="219"/>
      <c r="E2" s="219"/>
      <c r="F2" s="219"/>
      <c r="G2" s="219"/>
      <c r="H2" s="219"/>
      <c r="I2" s="219"/>
      <c r="J2" s="219"/>
      <c r="K2" s="219"/>
      <c r="L2" s="219"/>
      <c r="M2" s="218"/>
      <c r="N2" s="218"/>
      <c r="O2" s="218"/>
      <c r="P2" s="218"/>
      <c r="Q2" s="218"/>
    </row>
    <row r="3" spans="1:17" ht="12.75" customHeight="1">
      <c r="A3" s="220" t="s">
        <v>42</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92"/>
      <c r="F5" s="92"/>
      <c r="G5" s="92"/>
      <c r="H5" s="92"/>
      <c r="I5" s="92"/>
      <c r="J5" s="92"/>
      <c r="K5" s="92"/>
      <c r="L5" s="92"/>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6">
        <v>17501</v>
      </c>
      <c r="B8" s="6" t="s">
        <v>34</v>
      </c>
      <c r="C8" s="5" t="s">
        <v>17</v>
      </c>
      <c r="D8" s="5" t="s">
        <v>18</v>
      </c>
      <c r="E8" s="6">
        <v>7</v>
      </c>
      <c r="F8" s="5" t="s">
        <v>19</v>
      </c>
      <c r="G8" s="7">
        <v>760000</v>
      </c>
      <c r="H8" s="5" t="s">
        <v>20</v>
      </c>
      <c r="I8" s="8">
        <v>58</v>
      </c>
      <c r="J8" s="35">
        <v>10</v>
      </c>
      <c r="K8" s="9">
        <v>0.09</v>
      </c>
      <c r="L8" s="10">
        <v>42744</v>
      </c>
      <c r="M8" s="236" t="s">
        <v>37</v>
      </c>
      <c r="N8" s="237"/>
      <c r="O8" s="237"/>
      <c r="P8" s="237"/>
      <c r="Q8" s="238"/>
    </row>
    <row r="9" spans="1:17" ht="15" customHeight="1">
      <c r="A9" s="6">
        <v>17502</v>
      </c>
      <c r="B9" s="6" t="s">
        <v>35</v>
      </c>
      <c r="C9" s="5" t="s">
        <v>22</v>
      </c>
      <c r="D9" s="5" t="s">
        <v>23</v>
      </c>
      <c r="E9" s="6">
        <v>9</v>
      </c>
      <c r="F9" s="5" t="s">
        <v>19</v>
      </c>
      <c r="G9" s="7">
        <v>800000</v>
      </c>
      <c r="H9" s="5" t="s">
        <v>20</v>
      </c>
      <c r="I9" s="11">
        <v>49</v>
      </c>
      <c r="J9" s="35">
        <v>13</v>
      </c>
      <c r="K9" s="9">
        <v>0.09</v>
      </c>
      <c r="L9" s="10">
        <v>42744</v>
      </c>
      <c r="M9" s="236" t="s">
        <v>36</v>
      </c>
      <c r="N9" s="237"/>
      <c r="O9" s="237"/>
      <c r="P9" s="237"/>
      <c r="Q9" s="238"/>
    </row>
    <row r="10" spans="1:17" ht="15" customHeight="1">
      <c r="A10" s="6">
        <v>17500</v>
      </c>
      <c r="B10" s="6" t="s">
        <v>25</v>
      </c>
      <c r="C10" s="5" t="s">
        <v>17</v>
      </c>
      <c r="D10" s="5" t="s">
        <v>18</v>
      </c>
      <c r="E10" s="6">
        <v>7</v>
      </c>
      <c r="F10" s="5" t="s">
        <v>19</v>
      </c>
      <c r="G10" s="7">
        <v>800000</v>
      </c>
      <c r="H10" s="5" t="s">
        <v>20</v>
      </c>
      <c r="I10" s="11">
        <v>29</v>
      </c>
      <c r="J10" s="41">
        <v>29</v>
      </c>
      <c r="K10" s="9"/>
      <c r="L10" s="10">
        <v>42825</v>
      </c>
      <c r="M10" s="236"/>
      <c r="N10" s="242"/>
      <c r="O10" s="242"/>
      <c r="P10" s="242"/>
      <c r="Q10" s="243"/>
    </row>
    <row r="11" spans="1:17" ht="15">
      <c r="A11" s="294" t="s">
        <v>39</v>
      </c>
      <c r="B11" s="295"/>
      <c r="C11" s="295"/>
      <c r="D11" s="295"/>
      <c r="E11" s="295"/>
      <c r="F11" s="295"/>
      <c r="G11" s="60">
        <f>SUM(G8:G10)</f>
        <v>2360000</v>
      </c>
      <c r="H11" s="58" t="s">
        <v>6</v>
      </c>
      <c r="I11" s="38">
        <f>SUM(I8:I10)</f>
        <v>136</v>
      </c>
      <c r="J11" s="46">
        <f>SUM(J8:J10)</f>
        <v>52</v>
      </c>
      <c r="K11" s="319"/>
      <c r="L11" s="320"/>
      <c r="M11" s="320"/>
      <c r="N11" s="320"/>
      <c r="O11" s="320"/>
      <c r="P11" s="320"/>
      <c r="Q11" s="321"/>
    </row>
    <row r="12" spans="1:17" ht="15" customHeight="1">
      <c r="A12" s="253"/>
      <c r="B12" s="253"/>
      <c r="C12" s="2"/>
      <c r="D12" s="2"/>
      <c r="E12" s="2"/>
      <c r="F12" s="2"/>
      <c r="G12" s="2"/>
      <c r="H12" s="310"/>
      <c r="I12" s="227"/>
      <c r="J12" s="227"/>
      <c r="K12" s="228"/>
      <c r="L12" s="229"/>
      <c r="M12" s="13"/>
      <c r="N12" s="13"/>
      <c r="O12" s="13"/>
      <c r="P12" s="13"/>
      <c r="Q12" s="49"/>
    </row>
    <row r="13" spans="1:17" ht="15.75">
      <c r="A13" s="253" t="s">
        <v>11</v>
      </c>
      <c r="B13" s="253"/>
      <c r="C13" s="14"/>
      <c r="D13" s="14"/>
      <c r="E13" s="15"/>
      <c r="F13" s="14"/>
      <c r="G13" s="16"/>
      <c r="H13" s="226"/>
      <c r="I13" s="227"/>
      <c r="J13" s="227"/>
      <c r="K13" s="228"/>
      <c r="L13" s="229"/>
      <c r="M13" s="254" t="s">
        <v>45</v>
      </c>
      <c r="N13" s="254"/>
      <c r="O13" s="254"/>
      <c r="P13" s="255">
        <v>4723589</v>
      </c>
      <c r="Q13" s="256"/>
    </row>
    <row r="14" spans="1:17" ht="64.5" customHeight="1">
      <c r="A14" s="4" t="s">
        <v>0</v>
      </c>
      <c r="B14" s="4" t="s">
        <v>1</v>
      </c>
      <c r="C14" s="4" t="s">
        <v>2</v>
      </c>
      <c r="D14" s="4" t="s">
        <v>3</v>
      </c>
      <c r="E14" s="4" t="s">
        <v>4</v>
      </c>
      <c r="F14" s="4" t="s">
        <v>13</v>
      </c>
      <c r="G14" s="4" t="s">
        <v>12</v>
      </c>
      <c r="H14" s="4" t="s">
        <v>5</v>
      </c>
      <c r="I14" s="4" t="s">
        <v>6</v>
      </c>
      <c r="J14" s="4" t="s">
        <v>21</v>
      </c>
      <c r="K14" s="4" t="s">
        <v>14</v>
      </c>
      <c r="L14" s="4" t="s">
        <v>15</v>
      </c>
      <c r="M14" s="233" t="s">
        <v>7</v>
      </c>
      <c r="N14" s="234"/>
      <c r="O14" s="234"/>
      <c r="P14" s="234"/>
      <c r="Q14" s="235"/>
    </row>
    <row r="15" spans="1:17" ht="15">
      <c r="A15" s="6">
        <v>17505</v>
      </c>
      <c r="B15" s="39" t="s">
        <v>55</v>
      </c>
      <c r="C15" s="39" t="s">
        <v>56</v>
      </c>
      <c r="D15" s="39" t="s">
        <v>56</v>
      </c>
      <c r="E15" s="39">
        <v>12</v>
      </c>
      <c r="F15" s="39" t="s">
        <v>19</v>
      </c>
      <c r="G15" s="42">
        <v>1000000</v>
      </c>
      <c r="H15" s="39" t="s">
        <v>8</v>
      </c>
      <c r="I15" s="48">
        <v>104</v>
      </c>
      <c r="J15" s="48">
        <v>34</v>
      </c>
      <c r="K15" s="44">
        <v>0.09</v>
      </c>
      <c r="L15" s="45">
        <v>42824</v>
      </c>
      <c r="M15" s="257" t="s">
        <v>60</v>
      </c>
      <c r="N15" s="258"/>
      <c r="O15" s="258"/>
      <c r="P15" s="258"/>
      <c r="Q15" s="259"/>
    </row>
    <row r="16" spans="1:17" ht="15">
      <c r="A16" s="6">
        <v>17504</v>
      </c>
      <c r="B16" s="39" t="s">
        <v>54</v>
      </c>
      <c r="C16" s="39" t="s">
        <v>57</v>
      </c>
      <c r="D16" s="39" t="s">
        <v>58</v>
      </c>
      <c r="E16" s="39">
        <v>7</v>
      </c>
      <c r="F16" s="39" t="s">
        <v>19</v>
      </c>
      <c r="G16" s="42">
        <v>1000000</v>
      </c>
      <c r="H16" s="39" t="s">
        <v>30</v>
      </c>
      <c r="I16" s="48">
        <v>244</v>
      </c>
      <c r="J16" s="48">
        <v>34</v>
      </c>
      <c r="K16" s="44">
        <v>0.09</v>
      </c>
      <c r="L16" s="45">
        <v>42824</v>
      </c>
      <c r="M16" s="257" t="s">
        <v>59</v>
      </c>
      <c r="N16" s="258"/>
      <c r="O16" s="258"/>
      <c r="P16" s="258"/>
      <c r="Q16" s="259"/>
    </row>
    <row r="17" spans="1:17" ht="15">
      <c r="A17" s="6">
        <v>17509</v>
      </c>
      <c r="B17" s="39" t="s">
        <v>72</v>
      </c>
      <c r="C17" s="39" t="s">
        <v>73</v>
      </c>
      <c r="D17" s="39" t="s">
        <v>74</v>
      </c>
      <c r="E17" s="39">
        <v>10</v>
      </c>
      <c r="F17" s="39" t="s">
        <v>75</v>
      </c>
      <c r="G17" s="42">
        <v>2000000</v>
      </c>
      <c r="H17" s="39" t="s">
        <v>8</v>
      </c>
      <c r="I17" s="48">
        <v>50</v>
      </c>
      <c r="J17" s="48">
        <v>50</v>
      </c>
      <c r="K17" s="44"/>
      <c r="L17" s="45">
        <v>42825</v>
      </c>
      <c r="M17" s="257"/>
      <c r="N17" s="258"/>
      <c r="O17" s="258"/>
      <c r="P17" s="258"/>
      <c r="Q17" s="259"/>
    </row>
    <row r="18" spans="1:17" ht="15">
      <c r="A18" s="6">
        <v>17738</v>
      </c>
      <c r="B18" s="6" t="s">
        <v>76</v>
      </c>
      <c r="C18" s="6" t="s">
        <v>77</v>
      </c>
      <c r="D18" s="6" t="s">
        <v>78</v>
      </c>
      <c r="E18" s="6">
        <v>11</v>
      </c>
      <c r="F18" s="6" t="s">
        <v>19</v>
      </c>
      <c r="G18" s="61">
        <v>1241627</v>
      </c>
      <c r="H18" s="6" t="s">
        <v>8</v>
      </c>
      <c r="I18" s="62">
        <v>50</v>
      </c>
      <c r="J18" s="62">
        <v>27</v>
      </c>
      <c r="K18" s="63">
        <v>0.09</v>
      </c>
      <c r="L18" s="64">
        <v>42828</v>
      </c>
      <c r="M18" s="260"/>
      <c r="N18" s="261"/>
      <c r="O18" s="261"/>
      <c r="P18" s="261"/>
      <c r="Q18" s="262"/>
    </row>
    <row r="19" spans="1:17" ht="15">
      <c r="A19" s="6">
        <v>17165</v>
      </c>
      <c r="B19" s="6" t="s">
        <v>79</v>
      </c>
      <c r="C19" s="6" t="s">
        <v>80</v>
      </c>
      <c r="D19" s="6" t="s">
        <v>81</v>
      </c>
      <c r="E19" s="6">
        <v>7</v>
      </c>
      <c r="F19" s="6" t="s">
        <v>19</v>
      </c>
      <c r="G19" s="61">
        <v>3000000</v>
      </c>
      <c r="H19" s="6" t="s">
        <v>8</v>
      </c>
      <c r="I19" s="62">
        <v>80</v>
      </c>
      <c r="J19" s="62">
        <v>20</v>
      </c>
      <c r="K19" s="63">
        <v>0.09</v>
      </c>
      <c r="L19" s="64">
        <v>42828</v>
      </c>
      <c r="M19" s="260" t="s">
        <v>82</v>
      </c>
      <c r="N19" s="261"/>
      <c r="O19" s="261"/>
      <c r="P19" s="261"/>
      <c r="Q19" s="262"/>
    </row>
    <row r="20" spans="1:17" ht="15">
      <c r="A20" s="287" t="s">
        <v>40</v>
      </c>
      <c r="B20" s="288"/>
      <c r="C20" s="288"/>
      <c r="D20" s="288"/>
      <c r="E20" s="288"/>
      <c r="F20" s="288"/>
      <c r="G20" s="17">
        <f>SUM(G15:G19)</f>
        <v>8241627</v>
      </c>
      <c r="H20" s="59" t="s">
        <v>6</v>
      </c>
      <c r="I20" s="37">
        <f>SUM(I15:I19)</f>
        <v>528</v>
      </c>
      <c r="J20" s="37">
        <f>SUM(J15:J19)</f>
        <v>165</v>
      </c>
      <c r="K20" s="318"/>
      <c r="L20" s="307"/>
      <c r="M20" s="307"/>
      <c r="N20" s="307"/>
      <c r="O20" s="307"/>
      <c r="P20" s="307"/>
      <c r="Q20" s="308"/>
    </row>
    <row r="21" spans="1:17" ht="15">
      <c r="A21" s="22"/>
      <c r="B21" s="25"/>
      <c r="C21" s="25"/>
      <c r="D21" s="25"/>
      <c r="E21" s="25"/>
      <c r="F21" s="25"/>
      <c r="G21" s="26"/>
      <c r="H21" s="27"/>
      <c r="I21" s="27"/>
      <c r="J21" s="27"/>
      <c r="K21" s="31"/>
      <c r="L21" s="32"/>
      <c r="M21" s="33"/>
      <c r="N21" s="33"/>
      <c r="O21" s="33"/>
      <c r="P21" s="33"/>
      <c r="Q21" s="34"/>
    </row>
    <row r="22" spans="1:17" ht="15">
      <c r="A22" s="22"/>
      <c r="B22" s="23"/>
      <c r="C22" s="23"/>
      <c r="D22" s="23"/>
      <c r="E22" s="23"/>
      <c r="F22" s="23"/>
      <c r="G22" s="78"/>
      <c r="H22" s="79"/>
      <c r="I22" s="79"/>
      <c r="J22" s="79"/>
      <c r="K22" s="80"/>
      <c r="L22" s="81"/>
      <c r="M22" s="224" t="s">
        <v>131</v>
      </c>
      <c r="N22" s="224"/>
      <c r="O22" s="224"/>
      <c r="P22" s="224"/>
      <c r="Q22" s="82">
        <v>15326316</v>
      </c>
    </row>
    <row r="23" spans="1:17" ht="15">
      <c r="A23" s="22"/>
      <c r="B23" s="23"/>
      <c r="C23" s="23"/>
      <c r="D23" s="23"/>
      <c r="E23" s="23"/>
      <c r="F23" s="23"/>
      <c r="G23" s="78"/>
      <c r="H23" s="79"/>
      <c r="I23" s="79"/>
      <c r="J23" s="79"/>
      <c r="K23" s="80"/>
      <c r="L23" s="81"/>
      <c r="M23" s="272" t="s">
        <v>132</v>
      </c>
      <c r="N23" s="272"/>
      <c r="O23" s="272"/>
      <c r="P23" s="272"/>
      <c r="Q23" s="91">
        <v>8500000</v>
      </c>
    </row>
    <row r="24" spans="1:17" ht="15.75" customHeight="1">
      <c r="A24" s="253" t="s">
        <v>8</v>
      </c>
      <c r="B24" s="253"/>
      <c r="C24" s="24"/>
      <c r="D24" s="24"/>
      <c r="E24" s="24"/>
      <c r="F24" s="24"/>
      <c r="G24" s="24"/>
      <c r="H24" s="24"/>
      <c r="I24" s="24"/>
      <c r="J24" s="24"/>
      <c r="K24" s="24"/>
      <c r="L24" s="24"/>
      <c r="M24" s="230" t="s">
        <v>138</v>
      </c>
      <c r="N24" s="230"/>
      <c r="O24" s="230"/>
      <c r="P24" s="230"/>
      <c r="Q24" s="93">
        <f>SUM(Q22:Q23)</f>
        <v>23826316</v>
      </c>
    </row>
    <row r="25" spans="1:17" ht="39">
      <c r="A25" s="4" t="s">
        <v>0</v>
      </c>
      <c r="B25" s="4" t="s">
        <v>1</v>
      </c>
      <c r="C25" s="4" t="s">
        <v>2</v>
      </c>
      <c r="D25" s="4" t="s">
        <v>3</v>
      </c>
      <c r="E25" s="4" t="s">
        <v>4</v>
      </c>
      <c r="F25" s="4" t="s">
        <v>13</v>
      </c>
      <c r="G25" s="4" t="s">
        <v>12</v>
      </c>
      <c r="H25" s="4" t="s">
        <v>5</v>
      </c>
      <c r="I25" s="4" t="s">
        <v>6</v>
      </c>
      <c r="J25" s="4" t="s">
        <v>21</v>
      </c>
      <c r="K25" s="4" t="s">
        <v>14</v>
      </c>
      <c r="L25" s="4" t="s">
        <v>15</v>
      </c>
      <c r="M25" s="233" t="s">
        <v>7</v>
      </c>
      <c r="N25" s="234"/>
      <c r="O25" s="234"/>
      <c r="P25" s="234"/>
      <c r="Q25" s="235"/>
    </row>
    <row r="26" spans="1:17" ht="15">
      <c r="A26" s="6">
        <v>17503</v>
      </c>
      <c r="B26" s="39" t="s">
        <v>31</v>
      </c>
      <c r="C26" s="39" t="s">
        <v>32</v>
      </c>
      <c r="D26" s="39" t="s">
        <v>33</v>
      </c>
      <c r="E26" s="39">
        <v>8</v>
      </c>
      <c r="F26" s="39" t="s">
        <v>19</v>
      </c>
      <c r="G26" s="42">
        <v>1600000</v>
      </c>
      <c r="H26" s="39" t="s">
        <v>30</v>
      </c>
      <c r="I26" s="48">
        <v>113</v>
      </c>
      <c r="J26" s="48">
        <v>48</v>
      </c>
      <c r="K26" s="44">
        <v>0.09</v>
      </c>
      <c r="L26" s="45">
        <v>42744</v>
      </c>
      <c r="M26" s="257" t="s">
        <v>38</v>
      </c>
      <c r="N26" s="258"/>
      <c r="O26" s="258"/>
      <c r="P26" s="258"/>
      <c r="Q26" s="259"/>
    </row>
    <row r="27" spans="1:17" ht="15">
      <c r="A27" s="65">
        <v>17402</v>
      </c>
      <c r="B27" s="65" t="s">
        <v>43</v>
      </c>
      <c r="C27" s="65" t="s">
        <v>17</v>
      </c>
      <c r="D27" s="65" t="s">
        <v>18</v>
      </c>
      <c r="E27" s="65">
        <v>7</v>
      </c>
      <c r="F27" s="65" t="s">
        <v>19</v>
      </c>
      <c r="G27" s="66">
        <v>3000000</v>
      </c>
      <c r="H27" s="65" t="s">
        <v>8</v>
      </c>
      <c r="I27" s="67">
        <v>324</v>
      </c>
      <c r="J27" s="67">
        <v>50</v>
      </c>
      <c r="K27" s="68">
        <v>0.04</v>
      </c>
      <c r="L27" s="77">
        <v>42744</v>
      </c>
      <c r="M27" s="322"/>
      <c r="N27" s="328"/>
      <c r="O27" s="328"/>
      <c r="P27" s="328"/>
      <c r="Q27" s="329"/>
    </row>
    <row r="28" spans="1:17" ht="15">
      <c r="A28" s="65">
        <v>17403</v>
      </c>
      <c r="B28" s="65" t="s">
        <v>44</v>
      </c>
      <c r="C28" s="65" t="s">
        <v>26</v>
      </c>
      <c r="D28" s="65" t="s">
        <v>27</v>
      </c>
      <c r="E28" s="65">
        <v>9</v>
      </c>
      <c r="F28" s="65" t="s">
        <v>19</v>
      </c>
      <c r="G28" s="66">
        <v>3000000</v>
      </c>
      <c r="H28" s="65" t="s">
        <v>8</v>
      </c>
      <c r="I28" s="67">
        <v>324</v>
      </c>
      <c r="J28" s="67">
        <v>50</v>
      </c>
      <c r="K28" s="68">
        <v>0.04</v>
      </c>
      <c r="L28" s="77">
        <v>42744</v>
      </c>
      <c r="M28" s="322"/>
      <c r="N28" s="328"/>
      <c r="O28" s="328"/>
      <c r="P28" s="328"/>
      <c r="Q28" s="329"/>
    </row>
    <row r="29" spans="1:17" ht="15">
      <c r="A29" s="65">
        <v>17404</v>
      </c>
      <c r="B29" s="65" t="s">
        <v>51</v>
      </c>
      <c r="C29" s="65" t="s">
        <v>17</v>
      </c>
      <c r="D29" s="65" t="s">
        <v>18</v>
      </c>
      <c r="E29" s="65">
        <v>7</v>
      </c>
      <c r="F29" s="65" t="s">
        <v>19</v>
      </c>
      <c r="G29" s="66">
        <v>3000000</v>
      </c>
      <c r="H29" s="65" t="s">
        <v>8</v>
      </c>
      <c r="I29" s="67">
        <v>304</v>
      </c>
      <c r="J29" s="67">
        <v>23</v>
      </c>
      <c r="K29" s="86">
        <v>0.04</v>
      </c>
      <c r="L29" s="77">
        <v>42769</v>
      </c>
      <c r="M29" s="330"/>
      <c r="N29" s="331"/>
      <c r="O29" s="331"/>
      <c r="P29" s="331"/>
      <c r="Q29" s="332"/>
    </row>
    <row r="30" spans="1:17" ht="15">
      <c r="A30" s="65">
        <v>17405</v>
      </c>
      <c r="B30" s="65" t="s">
        <v>52</v>
      </c>
      <c r="C30" s="65" t="s">
        <v>17</v>
      </c>
      <c r="D30" s="65" t="s">
        <v>18</v>
      </c>
      <c r="E30" s="65">
        <v>7</v>
      </c>
      <c r="F30" s="65" t="s">
        <v>19</v>
      </c>
      <c r="G30" s="66">
        <v>2590000</v>
      </c>
      <c r="H30" s="65" t="s">
        <v>8</v>
      </c>
      <c r="I30" s="67">
        <v>263</v>
      </c>
      <c r="J30" s="67">
        <v>22</v>
      </c>
      <c r="K30" s="68">
        <v>0.04</v>
      </c>
      <c r="L30" s="69">
        <v>42769</v>
      </c>
      <c r="M30" s="322" t="s">
        <v>62</v>
      </c>
      <c r="N30" s="328"/>
      <c r="O30" s="328"/>
      <c r="P30" s="328"/>
      <c r="Q30" s="329"/>
    </row>
    <row r="31" spans="1:17" ht="15">
      <c r="A31" s="65">
        <v>17409</v>
      </c>
      <c r="B31" s="65" t="s">
        <v>61</v>
      </c>
      <c r="C31" s="65" t="s">
        <v>17</v>
      </c>
      <c r="D31" s="65" t="s">
        <v>18</v>
      </c>
      <c r="E31" s="65">
        <v>7</v>
      </c>
      <c r="F31" s="65" t="s">
        <v>19</v>
      </c>
      <c r="G31" s="66">
        <v>2900000</v>
      </c>
      <c r="H31" s="65" t="s">
        <v>8</v>
      </c>
      <c r="I31" s="67">
        <v>264</v>
      </c>
      <c r="J31" s="67">
        <v>21</v>
      </c>
      <c r="K31" s="68">
        <v>0.04</v>
      </c>
      <c r="L31" s="69">
        <v>42801</v>
      </c>
      <c r="M31" s="322" t="s">
        <v>63</v>
      </c>
      <c r="N31" s="328"/>
      <c r="O31" s="328"/>
      <c r="P31" s="328"/>
      <c r="Q31" s="329"/>
    </row>
    <row r="32" spans="1:17" ht="15">
      <c r="A32" s="65">
        <v>17401</v>
      </c>
      <c r="B32" s="65" t="s">
        <v>68</v>
      </c>
      <c r="C32" s="65" t="s">
        <v>69</v>
      </c>
      <c r="D32" s="65" t="s">
        <v>70</v>
      </c>
      <c r="E32" s="65">
        <v>11</v>
      </c>
      <c r="F32" s="65" t="s">
        <v>19</v>
      </c>
      <c r="G32" s="66">
        <v>2691558</v>
      </c>
      <c r="H32" s="65" t="s">
        <v>8</v>
      </c>
      <c r="I32" s="67">
        <v>242</v>
      </c>
      <c r="J32" s="67">
        <v>21</v>
      </c>
      <c r="K32" s="68">
        <v>0.04</v>
      </c>
      <c r="L32" s="69">
        <v>42804</v>
      </c>
      <c r="M32" s="322" t="s">
        <v>71</v>
      </c>
      <c r="N32" s="328"/>
      <c r="O32" s="328"/>
      <c r="P32" s="328"/>
      <c r="Q32" s="329"/>
    </row>
    <row r="33" spans="1:17" ht="15">
      <c r="A33" s="65">
        <v>17507</v>
      </c>
      <c r="B33" s="65" t="s">
        <v>121</v>
      </c>
      <c r="C33" s="65" t="s">
        <v>26</v>
      </c>
      <c r="D33" s="65" t="s">
        <v>27</v>
      </c>
      <c r="E33" s="65">
        <v>9</v>
      </c>
      <c r="F33" s="65" t="s">
        <v>19</v>
      </c>
      <c r="G33" s="66">
        <v>3000000</v>
      </c>
      <c r="H33" s="65" t="s">
        <v>8</v>
      </c>
      <c r="I33" s="67">
        <v>90</v>
      </c>
      <c r="J33" s="67">
        <v>50</v>
      </c>
      <c r="K33" s="68">
        <v>0.09</v>
      </c>
      <c r="L33" s="77">
        <v>42817</v>
      </c>
      <c r="M33" s="322" t="s">
        <v>122</v>
      </c>
      <c r="N33" s="328"/>
      <c r="O33" s="328"/>
      <c r="P33" s="328"/>
      <c r="Q33" s="329"/>
    </row>
    <row r="34" spans="1:17" ht="15">
      <c r="A34" s="65">
        <v>17506</v>
      </c>
      <c r="B34" s="65" t="s">
        <v>83</v>
      </c>
      <c r="C34" s="65" t="s">
        <v>84</v>
      </c>
      <c r="D34" s="65" t="s">
        <v>85</v>
      </c>
      <c r="E34" s="65">
        <v>6</v>
      </c>
      <c r="F34" s="65" t="s">
        <v>19</v>
      </c>
      <c r="G34" s="66">
        <v>3000000</v>
      </c>
      <c r="H34" s="65" t="s">
        <v>8</v>
      </c>
      <c r="I34" s="67">
        <v>96</v>
      </c>
      <c r="J34" s="67">
        <v>50</v>
      </c>
      <c r="K34" s="68">
        <v>0.09</v>
      </c>
      <c r="L34" s="69">
        <v>42818</v>
      </c>
      <c r="M34" s="322" t="s">
        <v>86</v>
      </c>
      <c r="N34" s="328"/>
      <c r="O34" s="328"/>
      <c r="P34" s="328"/>
      <c r="Q34" s="329"/>
    </row>
    <row r="35" spans="1:17" ht="15">
      <c r="A35" s="70">
        <v>17107</v>
      </c>
      <c r="B35" s="71" t="s">
        <v>87</v>
      </c>
      <c r="C35" s="6" t="s">
        <v>88</v>
      </c>
      <c r="D35" s="6" t="s">
        <v>89</v>
      </c>
      <c r="E35" s="6">
        <v>1</v>
      </c>
      <c r="F35" s="6" t="s">
        <v>19</v>
      </c>
      <c r="G35" s="61">
        <v>500000</v>
      </c>
      <c r="H35" s="6" t="s">
        <v>30</v>
      </c>
      <c r="I35" s="62">
        <v>49</v>
      </c>
      <c r="J35" s="62">
        <v>6</v>
      </c>
      <c r="K35" s="63">
        <v>0.09</v>
      </c>
      <c r="L35" s="64">
        <v>42828</v>
      </c>
      <c r="M35" s="260"/>
      <c r="N35" s="258"/>
      <c r="O35" s="258"/>
      <c r="P35" s="258"/>
      <c r="Q35" s="259"/>
    </row>
    <row r="36" spans="1:17" ht="15">
      <c r="A36" s="65">
        <v>17273</v>
      </c>
      <c r="B36" s="65" t="s">
        <v>90</v>
      </c>
      <c r="C36" s="65" t="s">
        <v>91</v>
      </c>
      <c r="D36" s="65" t="s">
        <v>92</v>
      </c>
      <c r="E36" s="65">
        <v>2</v>
      </c>
      <c r="F36" s="65" t="s">
        <v>93</v>
      </c>
      <c r="G36" s="66">
        <v>950000</v>
      </c>
      <c r="H36" s="65" t="s">
        <v>30</v>
      </c>
      <c r="I36" s="67">
        <v>30</v>
      </c>
      <c r="J36" s="67">
        <v>9</v>
      </c>
      <c r="K36" s="68">
        <v>0.09</v>
      </c>
      <c r="L36" s="69">
        <v>42828</v>
      </c>
      <c r="M36" s="322"/>
      <c r="N36" s="258"/>
      <c r="O36" s="258"/>
      <c r="P36" s="258"/>
      <c r="Q36" s="259"/>
    </row>
    <row r="37" spans="1:17" ht="15">
      <c r="A37" s="65">
        <v>17281</v>
      </c>
      <c r="B37" s="65" t="s">
        <v>94</v>
      </c>
      <c r="C37" s="65" t="s">
        <v>95</v>
      </c>
      <c r="D37" s="65" t="s">
        <v>96</v>
      </c>
      <c r="E37" s="65">
        <v>3</v>
      </c>
      <c r="F37" s="65" t="s">
        <v>19</v>
      </c>
      <c r="G37" s="66">
        <v>1250000</v>
      </c>
      <c r="H37" s="65" t="s">
        <v>30</v>
      </c>
      <c r="I37" s="67">
        <v>126</v>
      </c>
      <c r="J37" s="67">
        <v>11</v>
      </c>
      <c r="K37" s="68">
        <v>0.09</v>
      </c>
      <c r="L37" s="69">
        <v>42828</v>
      </c>
      <c r="M37" s="322"/>
      <c r="N37" s="258"/>
      <c r="O37" s="258"/>
      <c r="P37" s="258"/>
      <c r="Q37" s="259"/>
    </row>
    <row r="38" spans="1:17" ht="15">
      <c r="A38" s="65">
        <v>17012</v>
      </c>
      <c r="B38" s="65" t="s">
        <v>97</v>
      </c>
      <c r="C38" s="65" t="s">
        <v>95</v>
      </c>
      <c r="D38" s="65" t="s">
        <v>96</v>
      </c>
      <c r="E38" s="65">
        <v>3</v>
      </c>
      <c r="F38" s="65" t="s">
        <v>19</v>
      </c>
      <c r="G38" s="66">
        <v>3000000</v>
      </c>
      <c r="H38" s="65" t="s">
        <v>30</v>
      </c>
      <c r="I38" s="67">
        <v>74</v>
      </c>
      <c r="J38" s="67">
        <v>50</v>
      </c>
      <c r="K38" s="68">
        <v>0.09</v>
      </c>
      <c r="L38" s="69">
        <v>42828</v>
      </c>
      <c r="M38" s="322"/>
      <c r="N38" s="258"/>
      <c r="O38" s="258"/>
      <c r="P38" s="258"/>
      <c r="Q38" s="259"/>
    </row>
    <row r="39" spans="1:17" ht="15">
      <c r="A39" s="6">
        <v>17076</v>
      </c>
      <c r="B39" s="6" t="s">
        <v>98</v>
      </c>
      <c r="C39" s="6" t="s">
        <v>99</v>
      </c>
      <c r="D39" s="6" t="s">
        <v>100</v>
      </c>
      <c r="E39" s="6">
        <v>3</v>
      </c>
      <c r="F39" s="6" t="s">
        <v>19</v>
      </c>
      <c r="G39" s="61">
        <v>3000000</v>
      </c>
      <c r="H39" s="6" t="s">
        <v>8</v>
      </c>
      <c r="I39" s="62">
        <v>124</v>
      </c>
      <c r="J39" s="62">
        <v>21</v>
      </c>
      <c r="K39" s="63">
        <v>0.09</v>
      </c>
      <c r="L39" s="64">
        <v>42828</v>
      </c>
      <c r="M39" s="260" t="s">
        <v>82</v>
      </c>
      <c r="N39" s="261"/>
      <c r="O39" s="261"/>
      <c r="P39" s="261"/>
      <c r="Q39" s="262"/>
    </row>
    <row r="40" spans="1:17" ht="15">
      <c r="A40" s="6">
        <v>17372</v>
      </c>
      <c r="B40" s="6" t="s">
        <v>101</v>
      </c>
      <c r="C40" s="6" t="s">
        <v>102</v>
      </c>
      <c r="D40" s="6" t="s">
        <v>103</v>
      </c>
      <c r="E40" s="6">
        <v>4</v>
      </c>
      <c r="F40" s="6" t="s">
        <v>19</v>
      </c>
      <c r="G40" s="61">
        <v>740000</v>
      </c>
      <c r="H40" s="6" t="s">
        <v>30</v>
      </c>
      <c r="I40" s="62">
        <v>48</v>
      </c>
      <c r="J40" s="62">
        <v>7</v>
      </c>
      <c r="K40" s="63">
        <v>0.09</v>
      </c>
      <c r="L40" s="64">
        <v>42828</v>
      </c>
      <c r="M40" s="260"/>
      <c r="N40" s="261"/>
      <c r="O40" s="261"/>
      <c r="P40" s="261"/>
      <c r="Q40" s="262"/>
    </row>
    <row r="41" spans="1:17" ht="15">
      <c r="A41" s="6">
        <v>17208</v>
      </c>
      <c r="B41" s="6" t="s">
        <v>104</v>
      </c>
      <c r="C41" s="6" t="s">
        <v>105</v>
      </c>
      <c r="D41" s="6" t="s">
        <v>106</v>
      </c>
      <c r="E41" s="6">
        <v>6</v>
      </c>
      <c r="F41" s="6" t="s">
        <v>75</v>
      </c>
      <c r="G41" s="61">
        <v>300000</v>
      </c>
      <c r="H41" s="6" t="s">
        <v>8</v>
      </c>
      <c r="I41" s="62">
        <v>50</v>
      </c>
      <c r="J41" s="62">
        <v>5</v>
      </c>
      <c r="K41" s="63">
        <v>0.09</v>
      </c>
      <c r="L41" s="64">
        <v>42828</v>
      </c>
      <c r="M41" s="260"/>
      <c r="N41" s="261"/>
      <c r="O41" s="261"/>
      <c r="P41" s="261"/>
      <c r="Q41" s="262"/>
    </row>
    <row r="42" spans="1:17" ht="15">
      <c r="A42" s="6">
        <v>17007</v>
      </c>
      <c r="B42" s="6" t="s">
        <v>107</v>
      </c>
      <c r="C42" s="6" t="s">
        <v>108</v>
      </c>
      <c r="D42" s="6" t="s">
        <v>109</v>
      </c>
      <c r="E42" s="6">
        <v>6</v>
      </c>
      <c r="F42" s="6" t="s">
        <v>19</v>
      </c>
      <c r="G42" s="61">
        <v>1220000</v>
      </c>
      <c r="H42" s="6" t="s">
        <v>8</v>
      </c>
      <c r="I42" s="62">
        <v>44</v>
      </c>
      <c r="J42" s="62">
        <v>11</v>
      </c>
      <c r="K42" s="63">
        <v>0.09</v>
      </c>
      <c r="L42" s="64">
        <v>42828</v>
      </c>
      <c r="M42" s="260"/>
      <c r="N42" s="261"/>
      <c r="O42" s="261"/>
      <c r="P42" s="261"/>
      <c r="Q42" s="262"/>
    </row>
    <row r="43" spans="1:17" ht="15">
      <c r="A43" s="6">
        <v>17204</v>
      </c>
      <c r="B43" s="6" t="s">
        <v>110</v>
      </c>
      <c r="C43" s="6" t="s">
        <v>111</v>
      </c>
      <c r="D43" s="6" t="s">
        <v>18</v>
      </c>
      <c r="E43" s="6">
        <v>7</v>
      </c>
      <c r="F43" s="6" t="s">
        <v>19</v>
      </c>
      <c r="G43" s="61">
        <v>2285000</v>
      </c>
      <c r="H43" s="6" t="s">
        <v>8</v>
      </c>
      <c r="I43" s="62">
        <v>72</v>
      </c>
      <c r="J43" s="62">
        <v>40</v>
      </c>
      <c r="K43" s="63">
        <v>0.09</v>
      </c>
      <c r="L43" s="64">
        <v>42828</v>
      </c>
      <c r="M43" s="260"/>
      <c r="N43" s="261"/>
      <c r="O43" s="261"/>
      <c r="P43" s="261"/>
      <c r="Q43" s="262"/>
    </row>
    <row r="44" spans="1:17" ht="15">
      <c r="A44" s="65">
        <v>17179</v>
      </c>
      <c r="B44" s="65" t="s">
        <v>112</v>
      </c>
      <c r="C44" s="65" t="s">
        <v>17</v>
      </c>
      <c r="D44" s="65" t="s">
        <v>18</v>
      </c>
      <c r="E44" s="65">
        <v>7</v>
      </c>
      <c r="F44" s="65" t="s">
        <v>19</v>
      </c>
      <c r="G44" s="66">
        <v>3000000</v>
      </c>
      <c r="H44" s="65" t="s">
        <v>30</v>
      </c>
      <c r="I44" s="67">
        <v>174</v>
      </c>
      <c r="J44" s="67">
        <v>54</v>
      </c>
      <c r="K44" s="68">
        <v>0.09</v>
      </c>
      <c r="L44" s="69">
        <v>42828</v>
      </c>
      <c r="M44" s="322"/>
      <c r="N44" s="258"/>
      <c r="O44" s="258"/>
      <c r="P44" s="258"/>
      <c r="Q44" s="259"/>
    </row>
    <row r="45" spans="1:17" ht="15">
      <c r="A45" s="65">
        <v>17205</v>
      </c>
      <c r="B45" s="65" t="s">
        <v>113</v>
      </c>
      <c r="C45" s="65" t="s">
        <v>17</v>
      </c>
      <c r="D45" s="65" t="s">
        <v>18</v>
      </c>
      <c r="E45" s="65">
        <v>7</v>
      </c>
      <c r="F45" s="65" t="s">
        <v>19</v>
      </c>
      <c r="G45" s="66">
        <v>3000000</v>
      </c>
      <c r="H45" s="65" t="s">
        <v>8</v>
      </c>
      <c r="I45" s="67">
        <v>146</v>
      </c>
      <c r="J45" s="67">
        <v>53</v>
      </c>
      <c r="K45" s="68">
        <v>0.09</v>
      </c>
      <c r="L45" s="69">
        <v>42828</v>
      </c>
      <c r="M45" s="322"/>
      <c r="N45" s="258"/>
      <c r="O45" s="258"/>
      <c r="P45" s="258"/>
      <c r="Q45" s="259"/>
    </row>
    <row r="46" spans="1:17" ht="15">
      <c r="A46" s="6">
        <v>17290</v>
      </c>
      <c r="B46" s="6" t="s">
        <v>114</v>
      </c>
      <c r="C46" s="6" t="s">
        <v>115</v>
      </c>
      <c r="D46" s="6" t="s">
        <v>33</v>
      </c>
      <c r="E46" s="6">
        <v>8</v>
      </c>
      <c r="F46" s="6" t="s">
        <v>19</v>
      </c>
      <c r="G46" s="61">
        <v>2200000</v>
      </c>
      <c r="H46" s="6" t="s">
        <v>30</v>
      </c>
      <c r="I46" s="62">
        <v>45</v>
      </c>
      <c r="J46" s="62">
        <v>17</v>
      </c>
      <c r="K46" s="63">
        <v>0.09</v>
      </c>
      <c r="L46" s="64">
        <v>42828</v>
      </c>
      <c r="M46" s="260"/>
      <c r="N46" s="261"/>
      <c r="O46" s="261"/>
      <c r="P46" s="261"/>
      <c r="Q46" s="262"/>
    </row>
    <row r="47" spans="1:17" ht="15">
      <c r="A47" s="65">
        <v>17013</v>
      </c>
      <c r="B47" s="65" t="s">
        <v>116</v>
      </c>
      <c r="C47" s="65" t="s">
        <v>26</v>
      </c>
      <c r="D47" s="65" t="s">
        <v>27</v>
      </c>
      <c r="E47" s="65">
        <v>9</v>
      </c>
      <c r="F47" s="65" t="s">
        <v>19</v>
      </c>
      <c r="G47" s="66">
        <v>3000000</v>
      </c>
      <c r="H47" s="65" t="s">
        <v>8</v>
      </c>
      <c r="I47" s="67">
        <v>81</v>
      </c>
      <c r="J47" s="67">
        <v>50</v>
      </c>
      <c r="K47" s="68">
        <v>0.09</v>
      </c>
      <c r="L47" s="69">
        <v>42828</v>
      </c>
      <c r="M47" s="322"/>
      <c r="N47" s="258"/>
      <c r="O47" s="258"/>
      <c r="P47" s="258"/>
      <c r="Q47" s="259"/>
    </row>
    <row r="48" spans="1:17" ht="15">
      <c r="A48" s="65">
        <v>17026</v>
      </c>
      <c r="B48" s="65" t="s">
        <v>117</v>
      </c>
      <c r="C48" s="65" t="s">
        <v>26</v>
      </c>
      <c r="D48" s="65" t="s">
        <v>27</v>
      </c>
      <c r="E48" s="65">
        <v>9</v>
      </c>
      <c r="F48" s="65" t="s">
        <v>19</v>
      </c>
      <c r="G48" s="66">
        <v>3000000</v>
      </c>
      <c r="H48" s="65" t="s">
        <v>8</v>
      </c>
      <c r="I48" s="67">
        <v>84</v>
      </c>
      <c r="J48" s="67">
        <v>50</v>
      </c>
      <c r="K48" s="68">
        <v>0.09</v>
      </c>
      <c r="L48" s="69">
        <v>42828</v>
      </c>
      <c r="M48" s="322"/>
      <c r="N48" s="258"/>
      <c r="O48" s="258"/>
      <c r="P48" s="258"/>
      <c r="Q48" s="259"/>
    </row>
    <row r="49" spans="1:17" ht="15">
      <c r="A49" s="65">
        <v>17042</v>
      </c>
      <c r="B49" s="65" t="s">
        <v>118</v>
      </c>
      <c r="C49" s="65" t="s">
        <v>119</v>
      </c>
      <c r="D49" s="65" t="s">
        <v>78</v>
      </c>
      <c r="E49" s="65">
        <v>11</v>
      </c>
      <c r="F49" s="65" t="s">
        <v>19</v>
      </c>
      <c r="G49" s="66">
        <v>2500000</v>
      </c>
      <c r="H49" s="65" t="s">
        <v>30</v>
      </c>
      <c r="I49" s="67">
        <v>132</v>
      </c>
      <c r="J49" s="67">
        <v>42</v>
      </c>
      <c r="K49" s="68">
        <v>0.09</v>
      </c>
      <c r="L49" s="69">
        <v>42828</v>
      </c>
      <c r="M49" s="322"/>
      <c r="N49" s="258"/>
      <c r="O49" s="258"/>
      <c r="P49" s="258"/>
      <c r="Q49" s="259"/>
    </row>
    <row r="50" spans="1:17" ht="15">
      <c r="A50" s="72">
        <v>17094</v>
      </c>
      <c r="B50" s="72" t="s">
        <v>120</v>
      </c>
      <c r="C50" s="72" t="s">
        <v>119</v>
      </c>
      <c r="D50" s="72" t="s">
        <v>78</v>
      </c>
      <c r="E50" s="72">
        <v>11</v>
      </c>
      <c r="F50" s="72" t="s">
        <v>19</v>
      </c>
      <c r="G50" s="73">
        <v>2500000</v>
      </c>
      <c r="H50" s="72" t="s">
        <v>8</v>
      </c>
      <c r="I50" s="74">
        <v>128</v>
      </c>
      <c r="J50" s="74">
        <v>42</v>
      </c>
      <c r="K50" s="75">
        <v>0.09</v>
      </c>
      <c r="L50" s="76">
        <v>42828</v>
      </c>
      <c r="M50" s="323"/>
      <c r="N50" s="324"/>
      <c r="O50" s="324"/>
      <c r="P50" s="324"/>
      <c r="Q50" s="325"/>
    </row>
    <row r="51" spans="1:17" ht="15">
      <c r="A51" s="65">
        <v>17258</v>
      </c>
      <c r="B51" s="65" t="s">
        <v>123</v>
      </c>
      <c r="C51" s="65" t="s">
        <v>124</v>
      </c>
      <c r="D51" s="65" t="s">
        <v>125</v>
      </c>
      <c r="E51" s="65">
        <v>10</v>
      </c>
      <c r="F51" s="65" t="s">
        <v>19</v>
      </c>
      <c r="G51" s="66">
        <v>1000000</v>
      </c>
      <c r="H51" s="65" t="s">
        <v>8</v>
      </c>
      <c r="I51" s="67">
        <v>88</v>
      </c>
      <c r="J51" s="67">
        <v>8</v>
      </c>
      <c r="K51" s="68">
        <v>0.09</v>
      </c>
      <c r="L51" s="69">
        <v>42828</v>
      </c>
      <c r="M51" s="322" t="s">
        <v>129</v>
      </c>
      <c r="N51" s="258"/>
      <c r="O51" s="258"/>
      <c r="P51" s="258"/>
      <c r="Q51" s="259"/>
    </row>
    <row r="52" spans="1:17" ht="15">
      <c r="A52" s="65">
        <v>17069</v>
      </c>
      <c r="B52" s="65" t="s">
        <v>126</v>
      </c>
      <c r="C52" s="65" t="s">
        <v>127</v>
      </c>
      <c r="D52" s="65" t="s">
        <v>128</v>
      </c>
      <c r="E52" s="65">
        <v>8</v>
      </c>
      <c r="F52" s="65" t="s">
        <v>19</v>
      </c>
      <c r="G52" s="66">
        <v>2800000</v>
      </c>
      <c r="H52" s="65" t="s">
        <v>20</v>
      </c>
      <c r="I52" s="67">
        <v>100</v>
      </c>
      <c r="J52" s="67">
        <v>30</v>
      </c>
      <c r="K52" s="68">
        <v>0.09</v>
      </c>
      <c r="L52" s="69">
        <v>42828</v>
      </c>
      <c r="M52" s="322" t="s">
        <v>130</v>
      </c>
      <c r="N52" s="258"/>
      <c r="O52" s="258"/>
      <c r="P52" s="258"/>
      <c r="Q52" s="259"/>
    </row>
    <row r="53" spans="1:17" ht="15">
      <c r="A53" s="287" t="s">
        <v>134</v>
      </c>
      <c r="B53" s="288"/>
      <c r="C53" s="288"/>
      <c r="D53" s="288"/>
      <c r="E53" s="288"/>
      <c r="F53" s="288"/>
      <c r="G53" s="47">
        <f>SUM(G26,G35,G39:G43,G46)</f>
        <v>11845000</v>
      </c>
      <c r="H53" s="87"/>
      <c r="I53" s="88">
        <f>SUM(I26,I35,I39,I40,I41,I42,I43,I46)</f>
        <v>545</v>
      </c>
      <c r="J53" s="88">
        <f>SUM(J26,J35,J39,J40,J41,J42,J43,J46)</f>
        <v>155</v>
      </c>
      <c r="K53" s="299"/>
      <c r="L53" s="258"/>
      <c r="M53" s="258"/>
      <c r="N53" s="258"/>
      <c r="O53" s="258"/>
      <c r="P53" s="258"/>
      <c r="Q53" s="259"/>
    </row>
    <row r="54" spans="1:17" ht="15">
      <c r="A54" s="326" t="s">
        <v>133</v>
      </c>
      <c r="B54" s="327"/>
      <c r="C54" s="327"/>
      <c r="D54" s="327"/>
      <c r="E54" s="327"/>
      <c r="F54" s="327"/>
      <c r="G54" s="66">
        <f>SUM(G27:G34,G36:G38,G44:G45,G47:G52)</f>
        <v>49181558</v>
      </c>
      <c r="H54" s="87"/>
      <c r="I54" s="89">
        <f>SUM(I27:I34,I36:I38,I44:I45,I47:I52)</f>
        <v>3070</v>
      </c>
      <c r="J54" s="89">
        <f>SUM(J27:J34,J36:J38,J44:J45,J47:J52)</f>
        <v>686</v>
      </c>
      <c r="K54" s="299"/>
      <c r="L54" s="258"/>
      <c r="M54" s="258"/>
      <c r="N54" s="258"/>
      <c r="O54" s="258"/>
      <c r="P54" s="258"/>
      <c r="Q54" s="259"/>
    </row>
    <row r="55" spans="1:17" ht="15.75">
      <c r="A55" s="311" t="s">
        <v>135</v>
      </c>
      <c r="B55" s="312"/>
      <c r="C55" s="312"/>
      <c r="D55" s="312"/>
      <c r="E55" s="312"/>
      <c r="F55" s="312"/>
      <c r="G55" s="83">
        <f>SUM(G53:G54)</f>
        <v>61026558</v>
      </c>
      <c r="H55" s="84" t="s">
        <v>6</v>
      </c>
      <c r="I55" s="90">
        <f>SUM(I53:I54)</f>
        <v>3615</v>
      </c>
      <c r="J55" s="90">
        <f>SUM(J53:J54)</f>
        <v>841</v>
      </c>
      <c r="K55" s="313"/>
      <c r="L55" s="230"/>
      <c r="M55" s="230"/>
      <c r="N55" s="230"/>
      <c r="O55" s="230"/>
      <c r="P55" s="230"/>
      <c r="Q55" s="314"/>
    </row>
    <row r="56" spans="6:7" ht="15">
      <c r="F56" s="94"/>
      <c r="G56" s="55"/>
    </row>
    <row r="57" spans="1:13" ht="15">
      <c r="A57" s="286" t="s">
        <v>136</v>
      </c>
      <c r="B57" s="286"/>
      <c r="C57" s="286"/>
      <c r="D57" s="286"/>
      <c r="E57" s="286"/>
      <c r="F57" s="286"/>
      <c r="G57" s="286"/>
      <c r="H57" s="286"/>
      <c r="I57" s="286"/>
      <c r="J57" s="286"/>
      <c r="K57" s="286"/>
      <c r="L57" s="286"/>
      <c r="M57" s="286"/>
    </row>
    <row r="58" spans="1:13" ht="15">
      <c r="A58" s="286" t="s">
        <v>29</v>
      </c>
      <c r="B58" s="286"/>
      <c r="C58" s="286"/>
      <c r="D58" s="286"/>
      <c r="E58" s="286"/>
      <c r="F58" s="286"/>
      <c r="G58" s="286"/>
      <c r="H58" s="286"/>
      <c r="I58" s="286"/>
      <c r="J58" s="286"/>
      <c r="K58" s="286"/>
      <c r="L58" s="286"/>
      <c r="M58" s="286"/>
    </row>
    <row r="59" spans="1:13" ht="15">
      <c r="A59" s="286" t="s">
        <v>24</v>
      </c>
      <c r="B59" s="286"/>
      <c r="C59" s="286"/>
      <c r="D59" s="286"/>
      <c r="E59" s="286"/>
      <c r="F59" s="286"/>
      <c r="G59" s="286"/>
      <c r="H59" s="286"/>
      <c r="I59" s="286"/>
      <c r="J59" s="286"/>
      <c r="K59" s="286"/>
      <c r="L59" s="286"/>
      <c r="M59" s="286"/>
    </row>
  </sheetData>
  <sheetProtection/>
  <mergeCells count="73">
    <mergeCell ref="A57:M57"/>
    <mergeCell ref="A58:M58"/>
    <mergeCell ref="A59:M59"/>
    <mergeCell ref="A53:F53"/>
    <mergeCell ref="K53:Q53"/>
    <mergeCell ref="A54:F54"/>
    <mergeCell ref="K54:Q54"/>
    <mergeCell ref="A55:F55"/>
    <mergeCell ref="K55:Q55"/>
    <mergeCell ref="M47:Q47"/>
    <mergeCell ref="M48:Q48"/>
    <mergeCell ref="M49:Q49"/>
    <mergeCell ref="M50:Q50"/>
    <mergeCell ref="M51:Q51"/>
    <mergeCell ref="M52:Q52"/>
    <mergeCell ref="M41:Q41"/>
    <mergeCell ref="M42:Q42"/>
    <mergeCell ref="M43:Q43"/>
    <mergeCell ref="M44:Q44"/>
    <mergeCell ref="M45:Q45"/>
    <mergeCell ref="M46:Q46"/>
    <mergeCell ref="M35:Q35"/>
    <mergeCell ref="M36:Q36"/>
    <mergeCell ref="M37:Q37"/>
    <mergeCell ref="M38:Q38"/>
    <mergeCell ref="M39:Q39"/>
    <mergeCell ref="M40:Q40"/>
    <mergeCell ref="M29:Q29"/>
    <mergeCell ref="M30:Q30"/>
    <mergeCell ref="M31:Q31"/>
    <mergeCell ref="M32:Q32"/>
    <mergeCell ref="M33:Q33"/>
    <mergeCell ref="M34:Q34"/>
    <mergeCell ref="A24:B24"/>
    <mergeCell ref="M24:P24"/>
    <mergeCell ref="M25:Q25"/>
    <mergeCell ref="M26:Q26"/>
    <mergeCell ref="M27:Q27"/>
    <mergeCell ref="M28:Q28"/>
    <mergeCell ref="M18:Q18"/>
    <mergeCell ref="M19:Q19"/>
    <mergeCell ref="A20:F20"/>
    <mergeCell ref="K20:Q20"/>
    <mergeCell ref="M22:P22"/>
    <mergeCell ref="M23:P23"/>
    <mergeCell ref="M13:O13"/>
    <mergeCell ref="P13:Q13"/>
    <mergeCell ref="M14:Q14"/>
    <mergeCell ref="M15:Q15"/>
    <mergeCell ref="M16:Q16"/>
    <mergeCell ref="M17:Q17"/>
    <mergeCell ref="A12:B12"/>
    <mergeCell ref="H12:J12"/>
    <mergeCell ref="K12:L12"/>
    <mergeCell ref="A13:B13"/>
    <mergeCell ref="H13:J13"/>
    <mergeCell ref="K13:L13"/>
    <mergeCell ref="M7:Q7"/>
    <mergeCell ref="M8:Q8"/>
    <mergeCell ref="M9:Q9"/>
    <mergeCell ref="M10:Q10"/>
    <mergeCell ref="A11:F11"/>
    <mergeCell ref="K11:Q11"/>
    <mergeCell ref="A1:Q1"/>
    <mergeCell ref="A2:Q2"/>
    <mergeCell ref="A3:Q3"/>
    <mergeCell ref="A4:Q4"/>
    <mergeCell ref="A5:D5"/>
    <mergeCell ref="A6:B6"/>
    <mergeCell ref="H6:J6"/>
    <mergeCell ref="K6:L6"/>
    <mergeCell ref="M6:O6"/>
    <mergeCell ref="P6:Q6"/>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Q33"/>
  <sheetViews>
    <sheetView showGridLines="0" zoomScalePageLayoutView="0" workbookViewId="0" topLeftCell="A13">
      <selection activeCell="B7" sqref="B7"/>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67</v>
      </c>
      <c r="B2" s="219"/>
      <c r="C2" s="219"/>
      <c r="D2" s="219"/>
      <c r="E2" s="219"/>
      <c r="F2" s="219"/>
      <c r="G2" s="219"/>
      <c r="H2" s="219"/>
      <c r="I2" s="219"/>
      <c r="J2" s="219"/>
      <c r="K2" s="219"/>
      <c r="L2" s="219"/>
      <c r="M2" s="218"/>
      <c r="N2" s="218"/>
      <c r="O2" s="218"/>
      <c r="P2" s="218"/>
      <c r="Q2" s="218"/>
    </row>
    <row r="3" spans="1:17" ht="12.75" customHeight="1">
      <c r="A3" s="220" t="s">
        <v>42</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28</v>
      </c>
      <c r="B5" s="223"/>
      <c r="C5" s="223"/>
      <c r="D5" s="223"/>
      <c r="E5" s="53"/>
      <c r="F5" s="53"/>
      <c r="G5" s="53"/>
      <c r="H5" s="53"/>
      <c r="I5" s="53"/>
      <c r="J5" s="53"/>
      <c r="K5" s="53"/>
      <c r="L5" s="53"/>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5">
        <v>17500</v>
      </c>
      <c r="B8" s="6" t="s">
        <v>25</v>
      </c>
      <c r="C8" s="5" t="s">
        <v>17</v>
      </c>
      <c r="D8" s="5" t="s">
        <v>18</v>
      </c>
      <c r="E8" s="6">
        <v>7</v>
      </c>
      <c r="F8" s="5" t="s">
        <v>19</v>
      </c>
      <c r="G8" s="7">
        <v>800000</v>
      </c>
      <c r="H8" s="5" t="s">
        <v>20</v>
      </c>
      <c r="I8" s="11">
        <v>29</v>
      </c>
      <c r="J8" s="41">
        <v>29</v>
      </c>
      <c r="K8" s="9"/>
      <c r="L8" s="10">
        <v>42744</v>
      </c>
      <c r="M8" s="236"/>
      <c r="N8" s="242"/>
      <c r="O8" s="242"/>
      <c r="P8" s="242"/>
      <c r="Q8" s="243"/>
    </row>
    <row r="9" spans="1:17" ht="15">
      <c r="A9" s="5">
        <v>17501</v>
      </c>
      <c r="B9" s="6" t="s">
        <v>34</v>
      </c>
      <c r="C9" s="5" t="s">
        <v>17</v>
      </c>
      <c r="D9" s="5" t="s">
        <v>18</v>
      </c>
      <c r="E9" s="6">
        <v>7</v>
      </c>
      <c r="F9" s="5" t="s">
        <v>19</v>
      </c>
      <c r="G9" s="7">
        <v>760000</v>
      </c>
      <c r="H9" s="5" t="s">
        <v>20</v>
      </c>
      <c r="I9" s="8">
        <v>58</v>
      </c>
      <c r="J9" s="35">
        <v>10</v>
      </c>
      <c r="K9" s="9">
        <v>0.09</v>
      </c>
      <c r="L9" s="10">
        <v>42744</v>
      </c>
      <c r="M9" s="236" t="s">
        <v>37</v>
      </c>
      <c r="N9" s="237"/>
      <c r="O9" s="237"/>
      <c r="P9" s="237"/>
      <c r="Q9" s="238"/>
    </row>
    <row r="10" spans="1:17" ht="15">
      <c r="A10" s="5">
        <v>17502</v>
      </c>
      <c r="B10" s="6" t="s">
        <v>35</v>
      </c>
      <c r="C10" s="5" t="s">
        <v>22</v>
      </c>
      <c r="D10" s="5" t="s">
        <v>23</v>
      </c>
      <c r="E10" s="6">
        <v>9</v>
      </c>
      <c r="F10" s="5" t="s">
        <v>19</v>
      </c>
      <c r="G10" s="7">
        <v>800000</v>
      </c>
      <c r="H10" s="5" t="s">
        <v>20</v>
      </c>
      <c r="I10" s="11">
        <v>49</v>
      </c>
      <c r="J10" s="35">
        <v>13</v>
      </c>
      <c r="K10" s="9">
        <v>0.09</v>
      </c>
      <c r="L10" s="10">
        <v>42744</v>
      </c>
      <c r="M10" s="236" t="s">
        <v>36</v>
      </c>
      <c r="N10" s="237"/>
      <c r="O10" s="237"/>
      <c r="P10" s="237"/>
      <c r="Q10" s="238"/>
    </row>
    <row r="11" spans="1:17" ht="15">
      <c r="A11" s="294" t="s">
        <v>39</v>
      </c>
      <c r="B11" s="295"/>
      <c r="C11" s="295"/>
      <c r="D11" s="295"/>
      <c r="E11" s="295"/>
      <c r="F11" s="295"/>
      <c r="G11" s="12">
        <f>SUM(G8:G10)</f>
        <v>2360000</v>
      </c>
      <c r="H11" s="58" t="s">
        <v>6</v>
      </c>
      <c r="I11" s="38">
        <f>SUM(I8:I10)</f>
        <v>136</v>
      </c>
      <c r="J11" s="46">
        <f>SUM(J8:J10)</f>
        <v>52</v>
      </c>
      <c r="K11" s="319"/>
      <c r="L11" s="320"/>
      <c r="M11" s="320"/>
      <c r="N11" s="320"/>
      <c r="O11" s="320"/>
      <c r="P11" s="320"/>
      <c r="Q11" s="321"/>
    </row>
    <row r="12" spans="1:17" ht="15" customHeight="1">
      <c r="A12" s="253"/>
      <c r="B12" s="253"/>
      <c r="C12" s="2"/>
      <c r="D12" s="2"/>
      <c r="E12" s="2"/>
      <c r="F12" s="2"/>
      <c r="G12" s="2"/>
      <c r="H12" s="310"/>
      <c r="I12" s="227"/>
      <c r="J12" s="227"/>
      <c r="K12" s="228"/>
      <c r="L12" s="229"/>
      <c r="M12" s="13"/>
      <c r="N12" s="13"/>
      <c r="O12" s="13"/>
      <c r="P12" s="13"/>
      <c r="Q12" s="49"/>
    </row>
    <row r="13" spans="1:17" ht="15.75">
      <c r="A13" s="253" t="s">
        <v>11</v>
      </c>
      <c r="B13" s="253"/>
      <c r="C13" s="14"/>
      <c r="D13" s="14"/>
      <c r="E13" s="15"/>
      <c r="F13" s="14"/>
      <c r="G13" s="16"/>
      <c r="H13" s="226"/>
      <c r="I13" s="227"/>
      <c r="J13" s="227"/>
      <c r="K13" s="228"/>
      <c r="L13" s="229"/>
      <c r="M13" s="254" t="s">
        <v>45</v>
      </c>
      <c r="N13" s="254"/>
      <c r="O13" s="254"/>
      <c r="P13" s="255">
        <v>4723589</v>
      </c>
      <c r="Q13" s="256"/>
    </row>
    <row r="14" spans="1:17" ht="64.5" customHeight="1">
      <c r="A14" s="4" t="s">
        <v>0</v>
      </c>
      <c r="B14" s="4" t="s">
        <v>1</v>
      </c>
      <c r="C14" s="4" t="s">
        <v>2</v>
      </c>
      <c r="D14" s="4" t="s">
        <v>3</v>
      </c>
      <c r="E14" s="4" t="s">
        <v>4</v>
      </c>
      <c r="F14" s="4" t="s">
        <v>13</v>
      </c>
      <c r="G14" s="4" t="s">
        <v>12</v>
      </c>
      <c r="H14" s="4" t="s">
        <v>5</v>
      </c>
      <c r="I14" s="4" t="s">
        <v>6</v>
      </c>
      <c r="J14" s="4" t="s">
        <v>21</v>
      </c>
      <c r="K14" s="4" t="s">
        <v>14</v>
      </c>
      <c r="L14" s="4" t="s">
        <v>15</v>
      </c>
      <c r="M14" s="233" t="s">
        <v>7</v>
      </c>
      <c r="N14" s="234"/>
      <c r="O14" s="234"/>
      <c r="P14" s="234"/>
      <c r="Q14" s="235"/>
    </row>
    <row r="15" spans="1:17" ht="15">
      <c r="A15" s="6">
        <v>17505</v>
      </c>
      <c r="B15" s="39" t="s">
        <v>55</v>
      </c>
      <c r="C15" s="39" t="s">
        <v>56</v>
      </c>
      <c r="D15" s="39" t="s">
        <v>56</v>
      </c>
      <c r="E15" s="39">
        <v>12</v>
      </c>
      <c r="F15" s="39" t="s">
        <v>19</v>
      </c>
      <c r="G15" s="42">
        <v>1000000</v>
      </c>
      <c r="H15" s="39" t="s">
        <v>8</v>
      </c>
      <c r="I15" s="39">
        <v>104</v>
      </c>
      <c r="J15" s="39">
        <v>34</v>
      </c>
      <c r="K15" s="44">
        <v>0.09</v>
      </c>
      <c r="L15" s="45">
        <v>42783</v>
      </c>
      <c r="M15" s="257" t="s">
        <v>60</v>
      </c>
      <c r="N15" s="258"/>
      <c r="O15" s="258"/>
      <c r="P15" s="258"/>
      <c r="Q15" s="259"/>
    </row>
    <row r="16" spans="1:17" ht="15">
      <c r="A16" s="6">
        <v>17504</v>
      </c>
      <c r="B16" s="39" t="s">
        <v>54</v>
      </c>
      <c r="C16" s="39" t="s">
        <v>57</v>
      </c>
      <c r="D16" s="39" t="s">
        <v>58</v>
      </c>
      <c r="E16" s="39">
        <v>7</v>
      </c>
      <c r="F16" s="39" t="s">
        <v>19</v>
      </c>
      <c r="G16" s="42">
        <v>1000000</v>
      </c>
      <c r="H16" s="39" t="s">
        <v>30</v>
      </c>
      <c r="I16" s="39">
        <v>244</v>
      </c>
      <c r="J16" s="39">
        <v>34</v>
      </c>
      <c r="K16" s="44">
        <v>0.09</v>
      </c>
      <c r="L16" s="45">
        <v>42787</v>
      </c>
      <c r="M16" s="257" t="s">
        <v>59</v>
      </c>
      <c r="N16" s="258"/>
      <c r="O16" s="258"/>
      <c r="P16" s="258"/>
      <c r="Q16" s="259"/>
    </row>
    <row r="17" spans="1:17" ht="15">
      <c r="A17" s="6">
        <v>17508</v>
      </c>
      <c r="B17" s="39" t="s">
        <v>64</v>
      </c>
      <c r="C17" s="39" t="s">
        <v>65</v>
      </c>
      <c r="D17" s="39" t="s">
        <v>66</v>
      </c>
      <c r="E17" s="39">
        <v>13</v>
      </c>
      <c r="F17" s="39" t="s">
        <v>19</v>
      </c>
      <c r="G17" s="42">
        <v>1686330</v>
      </c>
      <c r="H17" s="39" t="s">
        <v>8</v>
      </c>
      <c r="I17" s="39">
        <v>24</v>
      </c>
      <c r="J17" s="39">
        <v>24</v>
      </c>
      <c r="K17" s="44"/>
      <c r="L17" s="45">
        <v>42802</v>
      </c>
      <c r="M17" s="257"/>
      <c r="N17" s="258"/>
      <c r="O17" s="258"/>
      <c r="P17" s="258"/>
      <c r="Q17" s="259"/>
    </row>
    <row r="18" spans="1:17" ht="15">
      <c r="A18" s="287" t="s">
        <v>40</v>
      </c>
      <c r="B18" s="288"/>
      <c r="C18" s="288"/>
      <c r="D18" s="288"/>
      <c r="E18" s="288"/>
      <c r="F18" s="288"/>
      <c r="G18" s="17">
        <f>SUM(G15:G17)</f>
        <v>3686330</v>
      </c>
      <c r="H18" s="59" t="s">
        <v>6</v>
      </c>
      <c r="I18" s="37">
        <f>SUM(I15:I15)</f>
        <v>104</v>
      </c>
      <c r="J18" s="37">
        <f>SUM(J15:J15)</f>
        <v>34</v>
      </c>
      <c r="K18" s="318"/>
      <c r="L18" s="307"/>
      <c r="M18" s="307"/>
      <c r="N18" s="307"/>
      <c r="O18" s="307"/>
      <c r="P18" s="307"/>
      <c r="Q18" s="308"/>
    </row>
    <row r="19" spans="1:17" ht="15">
      <c r="A19" s="40"/>
      <c r="B19" s="23"/>
      <c r="C19" s="25"/>
      <c r="D19" s="25"/>
      <c r="E19" s="25"/>
      <c r="F19" s="25"/>
      <c r="G19" s="26"/>
      <c r="H19" s="27"/>
      <c r="I19" s="28"/>
      <c r="J19" s="28"/>
      <c r="K19" s="29"/>
      <c r="L19" s="30"/>
      <c r="M19" s="30"/>
      <c r="N19" s="30"/>
      <c r="O19" s="30"/>
      <c r="P19" s="30"/>
      <c r="Q19" s="30"/>
    </row>
    <row r="20" spans="1:17" ht="15">
      <c r="A20" s="22"/>
      <c r="B20" s="25"/>
      <c r="C20" s="25"/>
      <c r="D20" s="25"/>
      <c r="E20" s="25"/>
      <c r="F20" s="25"/>
      <c r="G20" s="26"/>
      <c r="H20" s="27"/>
      <c r="I20" s="27"/>
      <c r="J20" s="27"/>
      <c r="K20" s="31"/>
      <c r="L20" s="32"/>
      <c r="M20" s="33"/>
      <c r="N20" s="33"/>
      <c r="O20" s="33"/>
      <c r="P20" s="33"/>
      <c r="Q20" s="34"/>
    </row>
    <row r="21" spans="1:17" ht="21">
      <c r="A21" s="253" t="s">
        <v>8</v>
      </c>
      <c r="B21" s="253"/>
      <c r="C21" s="24"/>
      <c r="D21" s="24"/>
      <c r="E21" s="24"/>
      <c r="F21" s="24"/>
      <c r="G21" s="24"/>
      <c r="H21" s="24"/>
      <c r="I21" s="24"/>
      <c r="J21" s="24"/>
      <c r="K21" s="24"/>
      <c r="L21" s="24"/>
      <c r="M21" s="254" t="s">
        <v>46</v>
      </c>
      <c r="N21" s="254"/>
      <c r="O21" s="254"/>
      <c r="P21" s="255">
        <v>23826316</v>
      </c>
      <c r="Q21" s="256"/>
    </row>
    <row r="22" spans="1:17" ht="64.5" customHeight="1">
      <c r="A22" s="4" t="s">
        <v>0</v>
      </c>
      <c r="B22" s="4" t="s">
        <v>1</v>
      </c>
      <c r="C22" s="4" t="s">
        <v>2</v>
      </c>
      <c r="D22" s="4" t="s">
        <v>3</v>
      </c>
      <c r="E22" s="4" t="s">
        <v>4</v>
      </c>
      <c r="F22" s="4" t="s">
        <v>13</v>
      </c>
      <c r="G22" s="4" t="s">
        <v>12</v>
      </c>
      <c r="H22" s="4" t="s">
        <v>5</v>
      </c>
      <c r="I22" s="4" t="s">
        <v>6</v>
      </c>
      <c r="J22" s="4" t="s">
        <v>21</v>
      </c>
      <c r="K22" s="4" t="s">
        <v>14</v>
      </c>
      <c r="L22" s="4" t="s">
        <v>15</v>
      </c>
      <c r="M22" s="233" t="s">
        <v>7</v>
      </c>
      <c r="N22" s="234"/>
      <c r="O22" s="234"/>
      <c r="P22" s="234"/>
      <c r="Q22" s="235"/>
    </row>
    <row r="23" spans="1:17" ht="15">
      <c r="A23" s="6">
        <v>17503</v>
      </c>
      <c r="B23" s="39" t="s">
        <v>31</v>
      </c>
      <c r="C23" s="39" t="s">
        <v>32</v>
      </c>
      <c r="D23" s="39" t="s">
        <v>33</v>
      </c>
      <c r="E23" s="39">
        <v>8</v>
      </c>
      <c r="F23" s="39" t="s">
        <v>19</v>
      </c>
      <c r="G23" s="42">
        <v>1600000</v>
      </c>
      <c r="H23" s="39" t="s">
        <v>30</v>
      </c>
      <c r="I23" s="48">
        <v>113</v>
      </c>
      <c r="J23" s="48">
        <v>48</v>
      </c>
      <c r="K23" s="44">
        <v>0.09</v>
      </c>
      <c r="L23" s="45">
        <v>42744</v>
      </c>
      <c r="M23" s="257" t="s">
        <v>38</v>
      </c>
      <c r="N23" s="258"/>
      <c r="O23" s="258"/>
      <c r="P23" s="258"/>
      <c r="Q23" s="259"/>
    </row>
    <row r="24" spans="1:17" ht="15">
      <c r="A24" s="6">
        <v>17402</v>
      </c>
      <c r="B24" s="39" t="s">
        <v>43</v>
      </c>
      <c r="C24" s="39" t="s">
        <v>17</v>
      </c>
      <c r="D24" s="39" t="s">
        <v>18</v>
      </c>
      <c r="E24" s="39">
        <v>7</v>
      </c>
      <c r="F24" s="39" t="s">
        <v>19</v>
      </c>
      <c r="G24" s="47">
        <v>3000000</v>
      </c>
      <c r="H24" s="39" t="s">
        <v>8</v>
      </c>
      <c r="I24" s="48">
        <v>324</v>
      </c>
      <c r="J24" s="48">
        <v>50</v>
      </c>
      <c r="K24" s="44">
        <v>0.04</v>
      </c>
      <c r="L24" s="45">
        <v>42744</v>
      </c>
      <c r="M24" s="257"/>
      <c r="N24" s="258"/>
      <c r="O24" s="258"/>
      <c r="P24" s="258"/>
      <c r="Q24" s="259"/>
    </row>
    <row r="25" spans="1:17" ht="15">
      <c r="A25" s="6">
        <v>17403</v>
      </c>
      <c r="B25" s="39" t="s">
        <v>44</v>
      </c>
      <c r="C25" s="39" t="s">
        <v>26</v>
      </c>
      <c r="D25" s="39" t="s">
        <v>27</v>
      </c>
      <c r="E25" s="39">
        <v>9</v>
      </c>
      <c r="F25" s="39" t="s">
        <v>19</v>
      </c>
      <c r="G25" s="47">
        <v>3000000</v>
      </c>
      <c r="H25" s="39" t="s">
        <v>8</v>
      </c>
      <c r="I25" s="48">
        <v>324</v>
      </c>
      <c r="J25" s="48">
        <v>50</v>
      </c>
      <c r="K25" s="44">
        <v>0.04</v>
      </c>
      <c r="L25" s="45">
        <v>42744</v>
      </c>
      <c r="M25" s="257"/>
      <c r="N25" s="258"/>
      <c r="O25" s="258"/>
      <c r="P25" s="258"/>
      <c r="Q25" s="259"/>
    </row>
    <row r="26" spans="1:17" ht="15">
      <c r="A26" s="6">
        <v>17404</v>
      </c>
      <c r="B26" s="39" t="s">
        <v>51</v>
      </c>
      <c r="C26" s="39" t="s">
        <v>17</v>
      </c>
      <c r="D26" s="39" t="s">
        <v>18</v>
      </c>
      <c r="E26" s="39">
        <v>7</v>
      </c>
      <c r="F26" s="39" t="s">
        <v>19</v>
      </c>
      <c r="G26" s="47">
        <v>3000000</v>
      </c>
      <c r="H26" s="39" t="s">
        <v>8</v>
      </c>
      <c r="I26" s="48">
        <v>304</v>
      </c>
      <c r="J26" s="48">
        <v>23</v>
      </c>
      <c r="K26" s="51">
        <v>0.04</v>
      </c>
      <c r="L26" s="45">
        <v>42769</v>
      </c>
      <c r="M26" s="333"/>
      <c r="N26" s="334"/>
      <c r="O26" s="334"/>
      <c r="P26" s="334"/>
      <c r="Q26" s="335"/>
    </row>
    <row r="27" spans="1:17" ht="15">
      <c r="A27" s="6">
        <v>17405</v>
      </c>
      <c r="B27" s="39" t="s">
        <v>52</v>
      </c>
      <c r="C27" s="39" t="s">
        <v>17</v>
      </c>
      <c r="D27" s="39" t="s">
        <v>18</v>
      </c>
      <c r="E27" s="39">
        <v>7</v>
      </c>
      <c r="F27" s="39" t="s">
        <v>19</v>
      </c>
      <c r="G27" s="47">
        <v>2590000</v>
      </c>
      <c r="H27" s="39" t="s">
        <v>8</v>
      </c>
      <c r="I27" s="48">
        <v>263</v>
      </c>
      <c r="J27" s="48">
        <v>22</v>
      </c>
      <c r="K27" s="44">
        <v>0.04</v>
      </c>
      <c r="L27" s="52">
        <v>42769</v>
      </c>
      <c r="M27" s="257" t="s">
        <v>62</v>
      </c>
      <c r="N27" s="258"/>
      <c r="O27" s="258"/>
      <c r="P27" s="258"/>
      <c r="Q27" s="259"/>
    </row>
    <row r="28" spans="1:17" ht="15">
      <c r="A28" s="6">
        <v>17409</v>
      </c>
      <c r="B28" s="39" t="s">
        <v>61</v>
      </c>
      <c r="C28" s="39" t="s">
        <v>17</v>
      </c>
      <c r="D28" s="39" t="s">
        <v>18</v>
      </c>
      <c r="E28" s="39">
        <v>7</v>
      </c>
      <c r="F28" s="39" t="s">
        <v>19</v>
      </c>
      <c r="G28" s="47">
        <v>2900000</v>
      </c>
      <c r="H28" s="39" t="s">
        <v>8</v>
      </c>
      <c r="I28" s="48">
        <v>264</v>
      </c>
      <c r="J28" s="48">
        <v>21</v>
      </c>
      <c r="K28" s="44">
        <v>0.04</v>
      </c>
      <c r="L28" s="52">
        <v>42801</v>
      </c>
      <c r="M28" s="257" t="s">
        <v>63</v>
      </c>
      <c r="N28" s="258"/>
      <c r="O28" s="258"/>
      <c r="P28" s="258"/>
      <c r="Q28" s="259"/>
    </row>
    <row r="29" spans="1:17" ht="15">
      <c r="A29" s="287" t="s">
        <v>41</v>
      </c>
      <c r="B29" s="288"/>
      <c r="C29" s="288"/>
      <c r="D29" s="288"/>
      <c r="E29" s="288"/>
      <c r="F29" s="288"/>
      <c r="G29" s="17">
        <f>SUM(G23:G28)</f>
        <v>16090000</v>
      </c>
      <c r="H29" s="59" t="s">
        <v>6</v>
      </c>
      <c r="I29" s="36">
        <f>SUM(I23:I28)</f>
        <v>1592</v>
      </c>
      <c r="J29" s="36">
        <f>SUM(J23:J28)</f>
        <v>214</v>
      </c>
      <c r="K29" s="18"/>
      <c r="L29" s="19"/>
      <c r="M29" s="20"/>
      <c r="N29" s="20"/>
      <c r="O29" s="20"/>
      <c r="P29" s="20"/>
      <c r="Q29" s="21"/>
    </row>
    <row r="30" spans="6:7" ht="15">
      <c r="F30" s="54"/>
      <c r="G30" s="55"/>
    </row>
    <row r="31" spans="1:13" ht="15">
      <c r="A31" s="286" t="s">
        <v>9</v>
      </c>
      <c r="B31" s="286"/>
      <c r="C31" s="286"/>
      <c r="D31" s="286"/>
      <c r="E31" s="286"/>
      <c r="F31" s="286"/>
      <c r="G31" s="286"/>
      <c r="H31" s="286"/>
      <c r="I31" s="286"/>
      <c r="J31" s="286"/>
      <c r="K31" s="286"/>
      <c r="L31" s="286"/>
      <c r="M31" s="286"/>
    </row>
    <row r="32" spans="1:13" ht="15">
      <c r="A32" s="286" t="s">
        <v>29</v>
      </c>
      <c r="B32" s="286"/>
      <c r="C32" s="286"/>
      <c r="D32" s="286"/>
      <c r="E32" s="286"/>
      <c r="F32" s="286"/>
      <c r="G32" s="286"/>
      <c r="H32" s="286"/>
      <c r="I32" s="286"/>
      <c r="J32" s="286"/>
      <c r="K32" s="286"/>
      <c r="L32" s="286"/>
      <c r="M32" s="286"/>
    </row>
    <row r="33" spans="1:13" ht="15">
      <c r="A33" s="286" t="s">
        <v>24</v>
      </c>
      <c r="B33" s="286"/>
      <c r="C33" s="286"/>
      <c r="D33" s="286"/>
      <c r="E33" s="286"/>
      <c r="F33" s="286"/>
      <c r="G33" s="286"/>
      <c r="H33" s="286"/>
      <c r="I33" s="286"/>
      <c r="J33" s="286"/>
      <c r="K33" s="286"/>
      <c r="L33" s="286"/>
      <c r="M33" s="286"/>
    </row>
  </sheetData>
  <sheetProtection/>
  <mergeCells count="44">
    <mergeCell ref="A29:F29"/>
    <mergeCell ref="A31:M31"/>
    <mergeCell ref="A32:M32"/>
    <mergeCell ref="A21:B21"/>
    <mergeCell ref="M24:Q24"/>
    <mergeCell ref="M13:O13"/>
    <mergeCell ref="P13:Q13"/>
    <mergeCell ref="M14:Q14"/>
    <mergeCell ref="M23:Q23"/>
    <mergeCell ref="M27:Q27"/>
    <mergeCell ref="A33:M33"/>
    <mergeCell ref="M15:Q15"/>
    <mergeCell ref="M17:Q17"/>
    <mergeCell ref="M25:Q25"/>
    <mergeCell ref="M26:Q26"/>
    <mergeCell ref="H13:J13"/>
    <mergeCell ref="K13:L13"/>
    <mergeCell ref="M21:O21"/>
    <mergeCell ref="P21:Q21"/>
    <mergeCell ref="M22:Q22"/>
    <mergeCell ref="A11:F11"/>
    <mergeCell ref="K11:Q11"/>
    <mergeCell ref="A18:F18"/>
    <mergeCell ref="K18:Q18"/>
    <mergeCell ref="A12:B12"/>
    <mergeCell ref="H12:J12"/>
    <mergeCell ref="K12:L12"/>
    <mergeCell ref="A13:B13"/>
    <mergeCell ref="M6:O6"/>
    <mergeCell ref="P6:Q6"/>
    <mergeCell ref="M7:Q7"/>
    <mergeCell ref="M8:Q8"/>
    <mergeCell ref="M9:Q9"/>
    <mergeCell ref="M10:Q10"/>
    <mergeCell ref="M28:Q28"/>
    <mergeCell ref="M16:Q16"/>
    <mergeCell ref="A1:Q1"/>
    <mergeCell ref="A2:Q2"/>
    <mergeCell ref="A3:Q3"/>
    <mergeCell ref="A4:Q4"/>
    <mergeCell ref="A5:D5"/>
    <mergeCell ref="A6:B6"/>
    <mergeCell ref="H6:J6"/>
    <mergeCell ref="K6:L6"/>
  </mergeCells>
  <printOptions/>
  <pageMargins left="0.7" right="0.7" top="0.75" bottom="0.75" header="0.3" footer="0.3"/>
  <pageSetup fitToHeight="1" fitToWidth="1" horizontalDpi="600" verticalDpi="600" orientation="landscape" scale="51" r:id="rId2"/>
  <drawing r:id="rId1"/>
</worksheet>
</file>

<file path=xl/worksheets/sheet15.xml><?xml version="1.0" encoding="utf-8"?>
<worksheet xmlns="http://schemas.openxmlformats.org/spreadsheetml/2006/main" xmlns:r="http://schemas.openxmlformats.org/officeDocument/2006/relationships">
  <dimension ref="A1:Q30"/>
  <sheetViews>
    <sheetView showGridLines="0" zoomScalePageLayoutView="0" workbookViewId="0" topLeftCell="A4">
      <selection activeCell="B14" sqref="B14"/>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50</v>
      </c>
      <c r="B2" s="219"/>
      <c r="C2" s="219"/>
      <c r="D2" s="219"/>
      <c r="E2" s="219"/>
      <c r="F2" s="219"/>
      <c r="G2" s="219"/>
      <c r="H2" s="219"/>
      <c r="I2" s="219"/>
      <c r="J2" s="219"/>
      <c r="K2" s="219"/>
      <c r="L2" s="219"/>
      <c r="M2" s="218"/>
      <c r="N2" s="218"/>
      <c r="O2" s="218"/>
      <c r="P2" s="218"/>
      <c r="Q2" s="218"/>
    </row>
    <row r="3" spans="1:17" ht="12.75" customHeight="1">
      <c r="A3" s="220" t="s">
        <v>42</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28</v>
      </c>
      <c r="B5" s="223"/>
      <c r="C5" s="223"/>
      <c r="D5" s="223"/>
      <c r="E5" s="50"/>
      <c r="F5" s="50"/>
      <c r="G5" s="50"/>
      <c r="H5" s="50"/>
      <c r="I5" s="50"/>
      <c r="J5" s="50"/>
      <c r="K5" s="50"/>
      <c r="L5" s="50"/>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5">
        <v>17500</v>
      </c>
      <c r="B8" s="6" t="s">
        <v>25</v>
      </c>
      <c r="C8" s="5" t="s">
        <v>17</v>
      </c>
      <c r="D8" s="5" t="s">
        <v>18</v>
      </c>
      <c r="E8" s="6">
        <v>7</v>
      </c>
      <c r="F8" s="5" t="s">
        <v>19</v>
      </c>
      <c r="G8" s="7">
        <v>800000</v>
      </c>
      <c r="H8" s="5" t="s">
        <v>20</v>
      </c>
      <c r="I8" s="11">
        <v>29</v>
      </c>
      <c r="J8" s="41">
        <v>29</v>
      </c>
      <c r="K8" s="9"/>
      <c r="L8" s="10">
        <v>42744</v>
      </c>
      <c r="M8" s="236"/>
      <c r="N8" s="242"/>
      <c r="O8" s="242"/>
      <c r="P8" s="242"/>
      <c r="Q8" s="243"/>
    </row>
    <row r="9" spans="1:17" ht="15">
      <c r="A9" s="5">
        <v>17501</v>
      </c>
      <c r="B9" s="6" t="s">
        <v>34</v>
      </c>
      <c r="C9" s="5" t="s">
        <v>17</v>
      </c>
      <c r="D9" s="5" t="s">
        <v>18</v>
      </c>
      <c r="E9" s="6">
        <v>7</v>
      </c>
      <c r="F9" s="5" t="s">
        <v>19</v>
      </c>
      <c r="G9" s="7">
        <v>760000</v>
      </c>
      <c r="H9" s="5" t="s">
        <v>20</v>
      </c>
      <c r="I9" s="8">
        <v>58</v>
      </c>
      <c r="J9" s="35">
        <v>10</v>
      </c>
      <c r="K9" s="9">
        <v>0.09</v>
      </c>
      <c r="L9" s="10">
        <v>42744</v>
      </c>
      <c r="M9" s="236" t="s">
        <v>37</v>
      </c>
      <c r="N9" s="237"/>
      <c r="O9" s="237"/>
      <c r="P9" s="237"/>
      <c r="Q9" s="238"/>
    </row>
    <row r="10" spans="1:17" ht="15">
      <c r="A10" s="5">
        <v>17502</v>
      </c>
      <c r="B10" s="6" t="s">
        <v>35</v>
      </c>
      <c r="C10" s="5" t="s">
        <v>22</v>
      </c>
      <c r="D10" s="5" t="s">
        <v>23</v>
      </c>
      <c r="E10" s="6">
        <v>9</v>
      </c>
      <c r="F10" s="5" t="s">
        <v>19</v>
      </c>
      <c r="G10" s="7">
        <v>800000</v>
      </c>
      <c r="H10" s="5" t="s">
        <v>20</v>
      </c>
      <c r="I10" s="11">
        <v>49</v>
      </c>
      <c r="J10" s="35">
        <v>13</v>
      </c>
      <c r="K10" s="9">
        <v>0.09</v>
      </c>
      <c r="L10" s="10">
        <v>42744</v>
      </c>
      <c r="M10" s="236" t="s">
        <v>36</v>
      </c>
      <c r="N10" s="237"/>
      <c r="O10" s="237"/>
      <c r="P10" s="237"/>
      <c r="Q10" s="238"/>
    </row>
    <row r="11" spans="1:17" ht="15">
      <c r="A11" s="294" t="s">
        <v>39</v>
      </c>
      <c r="B11" s="295"/>
      <c r="C11" s="295"/>
      <c r="D11" s="295"/>
      <c r="E11" s="295"/>
      <c r="F11" s="295"/>
      <c r="G11" s="12">
        <f>SUM(G8:G10)</f>
        <v>2360000</v>
      </c>
      <c r="H11" s="38" t="s">
        <v>6</v>
      </c>
      <c r="I11" s="38">
        <f>SUM(I8:I10)</f>
        <v>136</v>
      </c>
      <c r="J11" s="46">
        <f>SUM(J8:J10)</f>
        <v>52</v>
      </c>
      <c r="K11" s="319"/>
      <c r="L11" s="320"/>
      <c r="M11" s="320"/>
      <c r="N11" s="320"/>
      <c r="O11" s="320"/>
      <c r="P11" s="320"/>
      <c r="Q11" s="321"/>
    </row>
    <row r="12" spans="1:17" ht="15" customHeight="1">
      <c r="A12" s="253"/>
      <c r="B12" s="253"/>
      <c r="C12" s="2"/>
      <c r="D12" s="2"/>
      <c r="E12" s="2"/>
      <c r="F12" s="2"/>
      <c r="G12" s="2"/>
      <c r="H12" s="310"/>
      <c r="I12" s="227"/>
      <c r="J12" s="227"/>
      <c r="K12" s="228"/>
      <c r="L12" s="229"/>
      <c r="M12" s="13"/>
      <c r="N12" s="13"/>
      <c r="O12" s="13"/>
      <c r="P12" s="13"/>
      <c r="Q12" s="49"/>
    </row>
    <row r="13" spans="1:17" ht="15.75">
      <c r="A13" s="253" t="s">
        <v>11</v>
      </c>
      <c r="B13" s="253"/>
      <c r="C13" s="14"/>
      <c r="D13" s="14"/>
      <c r="E13" s="15"/>
      <c r="F13" s="14"/>
      <c r="G13" s="16"/>
      <c r="H13" s="226"/>
      <c r="I13" s="227"/>
      <c r="J13" s="227"/>
      <c r="K13" s="228"/>
      <c r="L13" s="229"/>
      <c r="M13" s="254" t="s">
        <v>45</v>
      </c>
      <c r="N13" s="254"/>
      <c r="O13" s="254"/>
      <c r="P13" s="255">
        <v>4723589</v>
      </c>
      <c r="Q13" s="256"/>
    </row>
    <row r="14" spans="1:17" ht="64.5" customHeight="1">
      <c r="A14" s="4" t="s">
        <v>0</v>
      </c>
      <c r="B14" s="4" t="s">
        <v>1</v>
      </c>
      <c r="C14" s="4" t="s">
        <v>2</v>
      </c>
      <c r="D14" s="4" t="s">
        <v>3</v>
      </c>
      <c r="E14" s="4" t="s">
        <v>4</v>
      </c>
      <c r="F14" s="4" t="s">
        <v>13</v>
      </c>
      <c r="G14" s="4" t="s">
        <v>12</v>
      </c>
      <c r="H14" s="4" t="s">
        <v>5</v>
      </c>
      <c r="I14" s="4" t="s">
        <v>6</v>
      </c>
      <c r="J14" s="4" t="s">
        <v>21</v>
      </c>
      <c r="K14" s="4" t="s">
        <v>14</v>
      </c>
      <c r="L14" s="4" t="s">
        <v>15</v>
      </c>
      <c r="M14" s="233" t="s">
        <v>7</v>
      </c>
      <c r="N14" s="234"/>
      <c r="O14" s="234"/>
      <c r="P14" s="234"/>
      <c r="Q14" s="235"/>
    </row>
    <row r="15" spans="1:17" ht="15">
      <c r="A15" s="260" t="s">
        <v>16</v>
      </c>
      <c r="B15" s="258"/>
      <c r="C15" s="258"/>
      <c r="D15" s="258"/>
      <c r="E15" s="258"/>
      <c r="F15" s="258"/>
      <c r="G15" s="258"/>
      <c r="H15" s="258"/>
      <c r="I15" s="258"/>
      <c r="J15" s="258"/>
      <c r="K15" s="258"/>
      <c r="L15" s="258"/>
      <c r="M15" s="258"/>
      <c r="N15" s="258"/>
      <c r="O15" s="258"/>
      <c r="P15" s="258"/>
      <c r="Q15" s="259"/>
    </row>
    <row r="16" spans="1:17" ht="15">
      <c r="A16" s="287" t="s">
        <v>40</v>
      </c>
      <c r="B16" s="288"/>
      <c r="C16" s="288"/>
      <c r="D16" s="288"/>
      <c r="E16" s="288"/>
      <c r="F16" s="288"/>
      <c r="G16" s="43">
        <f>SUM(G15:G15)</f>
        <v>0</v>
      </c>
      <c r="H16" s="36" t="s">
        <v>6</v>
      </c>
      <c r="I16" s="37">
        <f>SUM(I15:I15)</f>
        <v>0</v>
      </c>
      <c r="J16" s="37">
        <f>SUM(J15:J15)</f>
        <v>0</v>
      </c>
      <c r="K16" s="318"/>
      <c r="L16" s="307"/>
      <c r="M16" s="307"/>
      <c r="N16" s="307"/>
      <c r="O16" s="307"/>
      <c r="P16" s="307"/>
      <c r="Q16" s="308"/>
    </row>
    <row r="17" spans="1:17" ht="15">
      <c r="A17" s="40"/>
      <c r="B17" s="23"/>
      <c r="C17" s="25"/>
      <c r="D17" s="25"/>
      <c r="E17" s="25"/>
      <c r="F17" s="25"/>
      <c r="G17" s="26"/>
      <c r="H17" s="27"/>
      <c r="I17" s="28"/>
      <c r="J17" s="28"/>
      <c r="K17" s="29"/>
      <c r="L17" s="30"/>
      <c r="M17" s="30"/>
      <c r="N17" s="30"/>
      <c r="O17" s="30"/>
      <c r="P17" s="30"/>
      <c r="Q17" s="30"/>
    </row>
    <row r="18" spans="1:17" ht="15">
      <c r="A18" s="22"/>
      <c r="B18" s="25"/>
      <c r="C18" s="25"/>
      <c r="D18" s="25"/>
      <c r="E18" s="25"/>
      <c r="F18" s="25"/>
      <c r="G18" s="26"/>
      <c r="H18" s="27"/>
      <c r="I18" s="27"/>
      <c r="J18" s="27"/>
      <c r="K18" s="31"/>
      <c r="L18" s="32"/>
      <c r="M18" s="33"/>
      <c r="N18" s="33"/>
      <c r="O18" s="33"/>
      <c r="P18" s="33"/>
      <c r="Q18" s="34"/>
    </row>
    <row r="19" spans="1:17" ht="21">
      <c r="A19" s="253" t="s">
        <v>8</v>
      </c>
      <c r="B19" s="253"/>
      <c r="C19" s="24"/>
      <c r="D19" s="24"/>
      <c r="E19" s="24"/>
      <c r="F19" s="24"/>
      <c r="G19" s="24"/>
      <c r="H19" s="24"/>
      <c r="I19" s="24"/>
      <c r="J19" s="24"/>
      <c r="K19" s="24"/>
      <c r="L19" s="24"/>
      <c r="M19" s="254" t="s">
        <v>46</v>
      </c>
      <c r="N19" s="254"/>
      <c r="O19" s="254"/>
      <c r="P19" s="255">
        <v>23826316</v>
      </c>
      <c r="Q19" s="256"/>
    </row>
    <row r="20" spans="1:17" ht="64.5" customHeight="1">
      <c r="A20" s="4" t="s">
        <v>0</v>
      </c>
      <c r="B20" s="4" t="s">
        <v>1</v>
      </c>
      <c r="C20" s="4" t="s">
        <v>2</v>
      </c>
      <c r="D20" s="4" t="s">
        <v>3</v>
      </c>
      <c r="E20" s="4" t="s">
        <v>4</v>
      </c>
      <c r="F20" s="4" t="s">
        <v>13</v>
      </c>
      <c r="G20" s="4" t="s">
        <v>12</v>
      </c>
      <c r="H20" s="4" t="s">
        <v>5</v>
      </c>
      <c r="I20" s="4" t="s">
        <v>6</v>
      </c>
      <c r="J20" s="4" t="s">
        <v>21</v>
      </c>
      <c r="K20" s="4" t="s">
        <v>14</v>
      </c>
      <c r="L20" s="4" t="s">
        <v>15</v>
      </c>
      <c r="M20" s="233" t="s">
        <v>7</v>
      </c>
      <c r="N20" s="234"/>
      <c r="O20" s="234"/>
      <c r="P20" s="234"/>
      <c r="Q20" s="235"/>
    </row>
    <row r="21" spans="1:17" ht="15">
      <c r="A21" s="6">
        <v>17503</v>
      </c>
      <c r="B21" s="39" t="s">
        <v>31</v>
      </c>
      <c r="C21" s="39" t="s">
        <v>32</v>
      </c>
      <c r="D21" s="39" t="s">
        <v>33</v>
      </c>
      <c r="E21" s="39">
        <v>8</v>
      </c>
      <c r="F21" s="39" t="s">
        <v>19</v>
      </c>
      <c r="G21" s="42">
        <v>1600000</v>
      </c>
      <c r="H21" s="39" t="s">
        <v>30</v>
      </c>
      <c r="I21" s="48">
        <v>113</v>
      </c>
      <c r="J21" s="48">
        <v>48</v>
      </c>
      <c r="K21" s="44">
        <v>0.09</v>
      </c>
      <c r="L21" s="45">
        <v>42744</v>
      </c>
      <c r="M21" s="257" t="s">
        <v>38</v>
      </c>
      <c r="N21" s="258"/>
      <c r="O21" s="258"/>
      <c r="P21" s="258"/>
      <c r="Q21" s="259"/>
    </row>
    <row r="22" spans="1:17" ht="15">
      <c r="A22" s="6">
        <v>17402</v>
      </c>
      <c r="B22" s="39" t="s">
        <v>43</v>
      </c>
      <c r="C22" s="39" t="s">
        <v>17</v>
      </c>
      <c r="D22" s="39" t="s">
        <v>18</v>
      </c>
      <c r="E22" s="39">
        <v>7</v>
      </c>
      <c r="F22" s="39" t="s">
        <v>19</v>
      </c>
      <c r="G22" s="47">
        <v>3000000</v>
      </c>
      <c r="H22" s="39" t="s">
        <v>8</v>
      </c>
      <c r="I22" s="48">
        <v>324</v>
      </c>
      <c r="J22" s="48">
        <v>50</v>
      </c>
      <c r="K22" s="44">
        <v>0.04</v>
      </c>
      <c r="L22" s="45">
        <v>42744</v>
      </c>
      <c r="M22" s="257"/>
      <c r="N22" s="258"/>
      <c r="O22" s="258"/>
      <c r="P22" s="258"/>
      <c r="Q22" s="259"/>
    </row>
    <row r="23" spans="1:17" ht="15">
      <c r="A23" s="6">
        <v>17403</v>
      </c>
      <c r="B23" s="39" t="s">
        <v>44</v>
      </c>
      <c r="C23" s="39" t="s">
        <v>26</v>
      </c>
      <c r="D23" s="39" t="s">
        <v>27</v>
      </c>
      <c r="E23" s="39">
        <v>9</v>
      </c>
      <c r="F23" s="39" t="s">
        <v>19</v>
      </c>
      <c r="G23" s="47">
        <v>3000000</v>
      </c>
      <c r="H23" s="39" t="s">
        <v>8</v>
      </c>
      <c r="I23" s="48">
        <v>324</v>
      </c>
      <c r="J23" s="48">
        <v>50</v>
      </c>
      <c r="K23" s="44">
        <v>0.04</v>
      </c>
      <c r="L23" s="45">
        <v>42744</v>
      </c>
      <c r="M23" s="257"/>
      <c r="N23" s="258"/>
      <c r="O23" s="258"/>
      <c r="P23" s="258"/>
      <c r="Q23" s="259"/>
    </row>
    <row r="24" spans="1:17" ht="15">
      <c r="A24" s="6">
        <v>17404</v>
      </c>
      <c r="B24" s="39" t="s">
        <v>51</v>
      </c>
      <c r="C24" s="39" t="s">
        <v>17</v>
      </c>
      <c r="D24" s="39" t="s">
        <v>18</v>
      </c>
      <c r="E24" s="39">
        <v>7</v>
      </c>
      <c r="F24" s="39" t="s">
        <v>19</v>
      </c>
      <c r="G24" s="47">
        <v>3000000</v>
      </c>
      <c r="H24" s="39" t="s">
        <v>8</v>
      </c>
      <c r="I24" s="48">
        <v>304</v>
      </c>
      <c r="J24" s="48">
        <v>23</v>
      </c>
      <c r="K24" s="51">
        <v>0.04</v>
      </c>
      <c r="L24" s="45">
        <v>42769</v>
      </c>
      <c r="M24" s="333"/>
      <c r="N24" s="334"/>
      <c r="O24" s="334"/>
      <c r="P24" s="334"/>
      <c r="Q24" s="335"/>
    </row>
    <row r="25" spans="1:17" ht="15">
      <c r="A25" s="6">
        <v>17405</v>
      </c>
      <c r="B25" s="39" t="s">
        <v>52</v>
      </c>
      <c r="C25" s="39" t="s">
        <v>17</v>
      </c>
      <c r="D25" s="39" t="s">
        <v>18</v>
      </c>
      <c r="E25" s="39">
        <v>7</v>
      </c>
      <c r="F25" s="39" t="s">
        <v>19</v>
      </c>
      <c r="G25" s="47">
        <v>2590000</v>
      </c>
      <c r="H25" s="39" t="s">
        <v>8</v>
      </c>
      <c r="I25" s="48">
        <v>263</v>
      </c>
      <c r="J25" s="48">
        <v>22</v>
      </c>
      <c r="K25" s="44">
        <v>0.04</v>
      </c>
      <c r="L25" s="52">
        <v>42769</v>
      </c>
      <c r="M25" s="257" t="s">
        <v>53</v>
      </c>
      <c r="N25" s="258"/>
      <c r="O25" s="258"/>
      <c r="P25" s="258"/>
      <c r="Q25" s="259"/>
    </row>
    <row r="26" spans="1:17" ht="15">
      <c r="A26" s="287" t="s">
        <v>41</v>
      </c>
      <c r="B26" s="288"/>
      <c r="C26" s="288"/>
      <c r="D26" s="288"/>
      <c r="E26" s="288"/>
      <c r="F26" s="288"/>
      <c r="G26" s="17">
        <f>SUM(G21:G25)</f>
        <v>13190000</v>
      </c>
      <c r="H26" s="36" t="s">
        <v>6</v>
      </c>
      <c r="I26" s="36">
        <f>SUM(I21:I25)</f>
        <v>1328</v>
      </c>
      <c r="J26" s="36">
        <f>SUM(J21:J25)</f>
        <v>193</v>
      </c>
      <c r="K26" s="18"/>
      <c r="L26" s="19"/>
      <c r="M26" s="20"/>
      <c r="N26" s="20"/>
      <c r="O26" s="20"/>
      <c r="P26" s="20"/>
      <c r="Q26" s="21"/>
    </row>
    <row r="28" spans="1:13" ht="15">
      <c r="A28" s="286" t="s">
        <v>9</v>
      </c>
      <c r="B28" s="286"/>
      <c r="C28" s="286"/>
      <c r="D28" s="286"/>
      <c r="E28" s="286"/>
      <c r="F28" s="286"/>
      <c r="G28" s="286"/>
      <c r="H28" s="286"/>
      <c r="I28" s="286"/>
      <c r="J28" s="286"/>
      <c r="K28" s="286"/>
      <c r="L28" s="286"/>
      <c r="M28" s="286"/>
    </row>
    <row r="29" spans="1:13" ht="15">
      <c r="A29" s="286" t="s">
        <v>29</v>
      </c>
      <c r="B29" s="286"/>
      <c r="C29" s="286"/>
      <c r="D29" s="286"/>
      <c r="E29" s="286"/>
      <c r="F29" s="286"/>
      <c r="G29" s="286"/>
      <c r="H29" s="286"/>
      <c r="I29" s="286"/>
      <c r="J29" s="286"/>
      <c r="K29" s="286"/>
      <c r="L29" s="286"/>
      <c r="M29" s="286"/>
    </row>
    <row r="30" spans="1:13" ht="15">
      <c r="A30" s="286" t="s">
        <v>24</v>
      </c>
      <c r="B30" s="286"/>
      <c r="C30" s="286"/>
      <c r="D30" s="286"/>
      <c r="E30" s="286"/>
      <c r="F30" s="286"/>
      <c r="G30" s="286"/>
      <c r="H30" s="286"/>
      <c r="I30" s="286"/>
      <c r="J30" s="286"/>
      <c r="K30" s="286"/>
      <c r="L30" s="286"/>
      <c r="M30" s="286"/>
    </row>
  </sheetData>
  <sheetProtection/>
  <mergeCells count="41">
    <mergeCell ref="M23:Q23"/>
    <mergeCell ref="A26:F26"/>
    <mergeCell ref="A28:M28"/>
    <mergeCell ref="A29:M29"/>
    <mergeCell ref="A30:M30"/>
    <mergeCell ref="M25:Q25"/>
    <mergeCell ref="M24:Q24"/>
    <mergeCell ref="A19:B19"/>
    <mergeCell ref="M19:O19"/>
    <mergeCell ref="P19:Q19"/>
    <mergeCell ref="M20:Q20"/>
    <mergeCell ref="M21:Q21"/>
    <mergeCell ref="M22:Q22"/>
    <mergeCell ref="M13:O13"/>
    <mergeCell ref="P13:Q13"/>
    <mergeCell ref="M14:Q14"/>
    <mergeCell ref="A15:Q15"/>
    <mergeCell ref="A16:F16"/>
    <mergeCell ref="K16:Q16"/>
    <mergeCell ref="A12:B12"/>
    <mergeCell ref="H12:J12"/>
    <mergeCell ref="K12:L12"/>
    <mergeCell ref="A13:B13"/>
    <mergeCell ref="H13:J13"/>
    <mergeCell ref="K13:L13"/>
    <mergeCell ref="M7:Q7"/>
    <mergeCell ref="M8:Q8"/>
    <mergeCell ref="M9:Q9"/>
    <mergeCell ref="M10:Q10"/>
    <mergeCell ref="A11:F11"/>
    <mergeCell ref="K11:Q11"/>
    <mergeCell ref="A1:Q1"/>
    <mergeCell ref="A2:Q2"/>
    <mergeCell ref="A3:Q3"/>
    <mergeCell ref="A4:Q4"/>
    <mergeCell ref="A5:D5"/>
    <mergeCell ref="A6:B6"/>
    <mergeCell ref="H6:J6"/>
    <mergeCell ref="K6:L6"/>
    <mergeCell ref="M6:O6"/>
    <mergeCell ref="P6:Q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Q28"/>
  <sheetViews>
    <sheetView showGridLines="0" zoomScalePageLayoutView="0" workbookViewId="0" topLeftCell="A13">
      <selection activeCell="A6" sqref="A6:B6"/>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49</v>
      </c>
      <c r="B2" s="219"/>
      <c r="C2" s="219"/>
      <c r="D2" s="219"/>
      <c r="E2" s="219"/>
      <c r="F2" s="219"/>
      <c r="G2" s="219"/>
      <c r="H2" s="219"/>
      <c r="I2" s="219"/>
      <c r="J2" s="219"/>
      <c r="K2" s="219"/>
      <c r="L2" s="219"/>
      <c r="M2" s="218"/>
      <c r="N2" s="218"/>
      <c r="O2" s="218"/>
      <c r="P2" s="218"/>
      <c r="Q2" s="218"/>
    </row>
    <row r="3" spans="1:17" ht="12.75" customHeight="1">
      <c r="A3" s="220" t="s">
        <v>42</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28</v>
      </c>
      <c r="B5" s="223"/>
      <c r="C5" s="223"/>
      <c r="D5" s="223"/>
      <c r="E5" s="1"/>
      <c r="F5" s="1"/>
      <c r="G5" s="1"/>
      <c r="H5" s="1"/>
      <c r="I5" s="1"/>
      <c r="J5" s="1"/>
      <c r="K5" s="1"/>
      <c r="L5" s="1"/>
    </row>
    <row r="6" spans="1:17" ht="15.75">
      <c r="A6" s="225" t="s">
        <v>47</v>
      </c>
      <c r="B6" s="225"/>
      <c r="C6" s="2"/>
      <c r="D6" s="2"/>
      <c r="E6" s="2"/>
      <c r="F6" s="2"/>
      <c r="G6" s="3"/>
      <c r="H6" s="226"/>
      <c r="I6" s="227"/>
      <c r="J6" s="227"/>
      <c r="K6" s="228"/>
      <c r="L6" s="229"/>
      <c r="M6" s="254" t="s">
        <v>45</v>
      </c>
      <c r="N6" s="254"/>
      <c r="O6" s="254"/>
      <c r="P6" s="255">
        <v>4000000</v>
      </c>
      <c r="Q6" s="256"/>
    </row>
    <row r="7" spans="1:17" ht="64.5" customHeight="1">
      <c r="A7" s="4" t="s">
        <v>10</v>
      </c>
      <c r="B7" s="4" t="s">
        <v>1</v>
      </c>
      <c r="C7" s="4" t="s">
        <v>2</v>
      </c>
      <c r="D7" s="4" t="s">
        <v>3</v>
      </c>
      <c r="E7" s="4" t="s">
        <v>4</v>
      </c>
      <c r="F7" s="4" t="s">
        <v>13</v>
      </c>
      <c r="G7" s="4" t="s">
        <v>12</v>
      </c>
      <c r="H7" s="4" t="s">
        <v>5</v>
      </c>
      <c r="I7" s="4" t="s">
        <v>6</v>
      </c>
      <c r="J7" s="4" t="s">
        <v>21</v>
      </c>
      <c r="K7" s="4" t="s">
        <v>14</v>
      </c>
      <c r="L7" s="4" t="s">
        <v>15</v>
      </c>
      <c r="M7" s="233" t="s">
        <v>7</v>
      </c>
      <c r="N7" s="234"/>
      <c r="O7" s="234"/>
      <c r="P7" s="234"/>
      <c r="Q7" s="235"/>
    </row>
    <row r="8" spans="1:17" ht="15">
      <c r="A8" s="5">
        <v>17500</v>
      </c>
      <c r="B8" s="56" t="s">
        <v>25</v>
      </c>
      <c r="C8" s="5" t="s">
        <v>17</v>
      </c>
      <c r="D8" s="5" t="s">
        <v>18</v>
      </c>
      <c r="E8" s="6">
        <v>7</v>
      </c>
      <c r="F8" s="5" t="s">
        <v>19</v>
      </c>
      <c r="G8" s="7">
        <v>800000</v>
      </c>
      <c r="H8" s="5" t="s">
        <v>20</v>
      </c>
      <c r="I8" s="11">
        <v>29</v>
      </c>
      <c r="J8" s="41">
        <v>29</v>
      </c>
      <c r="K8" s="9"/>
      <c r="L8" s="10">
        <v>42744</v>
      </c>
      <c r="M8" s="236"/>
      <c r="N8" s="242"/>
      <c r="O8" s="242"/>
      <c r="P8" s="242"/>
      <c r="Q8" s="243"/>
    </row>
    <row r="9" spans="1:17" ht="15">
      <c r="A9" s="5">
        <v>17501</v>
      </c>
      <c r="B9" s="56" t="s">
        <v>34</v>
      </c>
      <c r="C9" s="5" t="s">
        <v>17</v>
      </c>
      <c r="D9" s="5" t="s">
        <v>18</v>
      </c>
      <c r="E9" s="6">
        <v>7</v>
      </c>
      <c r="F9" s="5" t="s">
        <v>19</v>
      </c>
      <c r="G9" s="7">
        <v>760000</v>
      </c>
      <c r="H9" s="5" t="s">
        <v>20</v>
      </c>
      <c r="I9" s="8">
        <v>58</v>
      </c>
      <c r="J9" s="35">
        <v>10</v>
      </c>
      <c r="K9" s="9">
        <v>0.09</v>
      </c>
      <c r="L9" s="10">
        <v>42744</v>
      </c>
      <c r="M9" s="236" t="s">
        <v>37</v>
      </c>
      <c r="N9" s="237"/>
      <c r="O9" s="237"/>
      <c r="P9" s="237"/>
      <c r="Q9" s="238"/>
    </row>
    <row r="10" spans="1:17" ht="15">
      <c r="A10" s="5">
        <v>17502</v>
      </c>
      <c r="B10" s="56" t="s">
        <v>35</v>
      </c>
      <c r="C10" s="5" t="s">
        <v>22</v>
      </c>
      <c r="D10" s="5" t="s">
        <v>23</v>
      </c>
      <c r="E10" s="6">
        <v>9</v>
      </c>
      <c r="F10" s="5" t="s">
        <v>19</v>
      </c>
      <c r="G10" s="7">
        <v>800000</v>
      </c>
      <c r="H10" s="5" t="s">
        <v>20</v>
      </c>
      <c r="I10" s="11">
        <v>49</v>
      </c>
      <c r="J10" s="35">
        <v>13</v>
      </c>
      <c r="K10" s="9">
        <v>0.09</v>
      </c>
      <c r="L10" s="10">
        <v>42744</v>
      </c>
      <c r="M10" s="236" t="s">
        <v>36</v>
      </c>
      <c r="N10" s="237"/>
      <c r="O10" s="237"/>
      <c r="P10" s="237"/>
      <c r="Q10" s="238"/>
    </row>
    <row r="11" spans="1:17" ht="15">
      <c r="A11" s="294" t="s">
        <v>39</v>
      </c>
      <c r="B11" s="295"/>
      <c r="C11" s="295"/>
      <c r="D11" s="295"/>
      <c r="E11" s="295"/>
      <c r="F11" s="295"/>
      <c r="G11" s="12">
        <f>SUM(G8:G10)</f>
        <v>2360000</v>
      </c>
      <c r="H11" s="38" t="s">
        <v>6</v>
      </c>
      <c r="I11" s="38">
        <f>SUM(I8:I10)</f>
        <v>136</v>
      </c>
      <c r="J11" s="46">
        <f>SUM(J8:J10)</f>
        <v>52</v>
      </c>
      <c r="K11" s="319"/>
      <c r="L11" s="320"/>
      <c r="M11" s="320"/>
      <c r="N11" s="320"/>
      <c r="O11" s="320"/>
      <c r="P11" s="320"/>
      <c r="Q11" s="321"/>
    </row>
    <row r="12" spans="1:17" ht="15" customHeight="1">
      <c r="A12" s="253"/>
      <c r="B12" s="253"/>
      <c r="C12" s="2"/>
      <c r="D12" s="2"/>
      <c r="E12" s="2"/>
      <c r="F12" s="2"/>
      <c r="G12" s="2"/>
      <c r="H12" s="310"/>
      <c r="I12" s="227"/>
      <c r="J12" s="227"/>
      <c r="K12" s="228"/>
      <c r="L12" s="229"/>
      <c r="M12" s="13"/>
      <c r="N12" s="13"/>
      <c r="O12" s="13"/>
      <c r="P12" s="13"/>
      <c r="Q12" s="49"/>
    </row>
    <row r="13" spans="1:17" ht="15.75">
      <c r="A13" s="253" t="s">
        <v>11</v>
      </c>
      <c r="B13" s="253"/>
      <c r="C13" s="14"/>
      <c r="D13" s="14"/>
      <c r="E13" s="15"/>
      <c r="F13" s="14"/>
      <c r="G13" s="16"/>
      <c r="H13" s="226"/>
      <c r="I13" s="227"/>
      <c r="J13" s="227"/>
      <c r="K13" s="228"/>
      <c r="L13" s="229"/>
      <c r="M13" s="254" t="s">
        <v>45</v>
      </c>
      <c r="N13" s="254"/>
      <c r="O13" s="254"/>
      <c r="P13" s="255">
        <v>4723589</v>
      </c>
      <c r="Q13" s="256"/>
    </row>
    <row r="14" spans="1:17" ht="64.5" customHeight="1">
      <c r="A14" s="4" t="s">
        <v>0</v>
      </c>
      <c r="B14" s="4" t="s">
        <v>1</v>
      </c>
      <c r="C14" s="4" t="s">
        <v>2</v>
      </c>
      <c r="D14" s="4" t="s">
        <v>3</v>
      </c>
      <c r="E14" s="4" t="s">
        <v>4</v>
      </c>
      <c r="F14" s="4" t="s">
        <v>13</v>
      </c>
      <c r="G14" s="4" t="s">
        <v>12</v>
      </c>
      <c r="H14" s="4" t="s">
        <v>5</v>
      </c>
      <c r="I14" s="4" t="s">
        <v>6</v>
      </c>
      <c r="J14" s="4" t="s">
        <v>21</v>
      </c>
      <c r="K14" s="4" t="s">
        <v>14</v>
      </c>
      <c r="L14" s="4" t="s">
        <v>15</v>
      </c>
      <c r="M14" s="233" t="s">
        <v>7</v>
      </c>
      <c r="N14" s="234"/>
      <c r="O14" s="234"/>
      <c r="P14" s="234"/>
      <c r="Q14" s="235"/>
    </row>
    <row r="15" spans="1:17" ht="15">
      <c r="A15" s="260" t="s">
        <v>16</v>
      </c>
      <c r="B15" s="258"/>
      <c r="C15" s="258"/>
      <c r="D15" s="258"/>
      <c r="E15" s="258"/>
      <c r="F15" s="258"/>
      <c r="G15" s="258"/>
      <c r="H15" s="258"/>
      <c r="I15" s="258"/>
      <c r="J15" s="258"/>
      <c r="K15" s="258"/>
      <c r="L15" s="258"/>
      <c r="M15" s="258"/>
      <c r="N15" s="258"/>
      <c r="O15" s="258"/>
      <c r="P15" s="258"/>
      <c r="Q15" s="259"/>
    </row>
    <row r="16" spans="1:17" ht="15">
      <c r="A16" s="287" t="s">
        <v>40</v>
      </c>
      <c r="B16" s="288"/>
      <c r="C16" s="288"/>
      <c r="D16" s="288"/>
      <c r="E16" s="288"/>
      <c r="F16" s="288"/>
      <c r="G16" s="43">
        <f>SUM(G15:G15)</f>
        <v>0</v>
      </c>
      <c r="H16" s="36" t="s">
        <v>6</v>
      </c>
      <c r="I16" s="37">
        <f>SUM(I15:I15)</f>
        <v>0</v>
      </c>
      <c r="J16" s="37">
        <f>SUM(J15:J15)</f>
        <v>0</v>
      </c>
      <c r="K16" s="318"/>
      <c r="L16" s="307"/>
      <c r="M16" s="307"/>
      <c r="N16" s="307"/>
      <c r="O16" s="307"/>
      <c r="P16" s="307"/>
      <c r="Q16" s="308"/>
    </row>
    <row r="17" spans="1:17" ht="15">
      <c r="A17" s="40"/>
      <c r="B17" s="23"/>
      <c r="C17" s="25"/>
      <c r="D17" s="25"/>
      <c r="E17" s="25"/>
      <c r="F17" s="25"/>
      <c r="G17" s="26"/>
      <c r="H17" s="27"/>
      <c r="I17" s="28"/>
      <c r="J17" s="28"/>
      <c r="K17" s="29"/>
      <c r="L17" s="30"/>
      <c r="M17" s="30"/>
      <c r="N17" s="30"/>
      <c r="O17" s="30"/>
      <c r="P17" s="30"/>
      <c r="Q17" s="30"/>
    </row>
    <row r="18" spans="1:17" ht="15">
      <c r="A18" s="22"/>
      <c r="B18" s="25"/>
      <c r="C18" s="25"/>
      <c r="D18" s="25"/>
      <c r="E18" s="25"/>
      <c r="F18" s="25"/>
      <c r="G18" s="26"/>
      <c r="H18" s="27"/>
      <c r="I18" s="27"/>
      <c r="J18" s="27"/>
      <c r="K18" s="31"/>
      <c r="L18" s="32"/>
      <c r="M18" s="33"/>
      <c r="N18" s="33"/>
      <c r="O18" s="33"/>
      <c r="P18" s="33"/>
      <c r="Q18" s="34"/>
    </row>
    <row r="19" spans="1:17" ht="21">
      <c r="A19" s="253" t="s">
        <v>8</v>
      </c>
      <c r="B19" s="253"/>
      <c r="C19" s="24"/>
      <c r="D19" s="24"/>
      <c r="E19" s="24"/>
      <c r="F19" s="24"/>
      <c r="G19" s="24"/>
      <c r="H19" s="24"/>
      <c r="I19" s="24"/>
      <c r="J19" s="24"/>
      <c r="K19" s="24"/>
      <c r="L19" s="24"/>
      <c r="M19" s="254" t="s">
        <v>46</v>
      </c>
      <c r="N19" s="254"/>
      <c r="O19" s="254"/>
      <c r="P19" s="255">
        <v>23826316</v>
      </c>
      <c r="Q19" s="256"/>
    </row>
    <row r="20" spans="1:17" ht="64.5" customHeight="1">
      <c r="A20" s="4" t="s">
        <v>0</v>
      </c>
      <c r="B20" s="4" t="s">
        <v>1</v>
      </c>
      <c r="C20" s="4" t="s">
        <v>2</v>
      </c>
      <c r="D20" s="4" t="s">
        <v>3</v>
      </c>
      <c r="E20" s="4" t="s">
        <v>4</v>
      </c>
      <c r="F20" s="4" t="s">
        <v>13</v>
      </c>
      <c r="G20" s="4" t="s">
        <v>12</v>
      </c>
      <c r="H20" s="4" t="s">
        <v>5</v>
      </c>
      <c r="I20" s="4" t="s">
        <v>6</v>
      </c>
      <c r="J20" s="4" t="s">
        <v>21</v>
      </c>
      <c r="K20" s="4" t="s">
        <v>14</v>
      </c>
      <c r="L20" s="4" t="s">
        <v>15</v>
      </c>
      <c r="M20" s="233" t="s">
        <v>7</v>
      </c>
      <c r="N20" s="234"/>
      <c r="O20" s="234"/>
      <c r="P20" s="234"/>
      <c r="Q20" s="235"/>
    </row>
    <row r="21" spans="1:17" ht="15">
      <c r="A21" s="6">
        <v>17503</v>
      </c>
      <c r="B21" s="39" t="s">
        <v>31</v>
      </c>
      <c r="C21" s="39" t="s">
        <v>32</v>
      </c>
      <c r="D21" s="39" t="s">
        <v>33</v>
      </c>
      <c r="E21" s="39">
        <v>8</v>
      </c>
      <c r="F21" s="39" t="s">
        <v>19</v>
      </c>
      <c r="G21" s="42">
        <v>1600000</v>
      </c>
      <c r="H21" s="39" t="s">
        <v>30</v>
      </c>
      <c r="I21" s="48">
        <v>113</v>
      </c>
      <c r="J21" s="48">
        <v>48</v>
      </c>
      <c r="K21" s="44">
        <v>0.09</v>
      </c>
      <c r="L21" s="45">
        <v>42744</v>
      </c>
      <c r="M21" s="257" t="s">
        <v>38</v>
      </c>
      <c r="N21" s="258"/>
      <c r="O21" s="258"/>
      <c r="P21" s="258"/>
      <c r="Q21" s="259"/>
    </row>
    <row r="22" spans="1:17" ht="15">
      <c r="A22" s="6">
        <v>17402</v>
      </c>
      <c r="B22" s="39" t="s">
        <v>43</v>
      </c>
      <c r="C22" s="39" t="s">
        <v>17</v>
      </c>
      <c r="D22" s="39" t="s">
        <v>18</v>
      </c>
      <c r="E22" s="39">
        <v>7</v>
      </c>
      <c r="F22" s="39" t="s">
        <v>19</v>
      </c>
      <c r="G22" s="47">
        <v>3000000</v>
      </c>
      <c r="H22" s="39" t="s">
        <v>8</v>
      </c>
      <c r="I22" s="48">
        <v>324</v>
      </c>
      <c r="J22" s="48">
        <v>50</v>
      </c>
      <c r="K22" s="44">
        <v>0.04</v>
      </c>
      <c r="L22" s="45">
        <v>42744</v>
      </c>
      <c r="M22" s="257"/>
      <c r="N22" s="258"/>
      <c r="O22" s="258"/>
      <c r="P22" s="258"/>
      <c r="Q22" s="259"/>
    </row>
    <row r="23" spans="1:17" ht="15">
      <c r="A23" s="6">
        <v>17403</v>
      </c>
      <c r="B23" s="39" t="s">
        <v>44</v>
      </c>
      <c r="C23" s="39" t="s">
        <v>26</v>
      </c>
      <c r="D23" s="39" t="s">
        <v>27</v>
      </c>
      <c r="E23" s="39">
        <v>9</v>
      </c>
      <c r="F23" s="39" t="s">
        <v>19</v>
      </c>
      <c r="G23" s="47">
        <v>3000000</v>
      </c>
      <c r="H23" s="39" t="s">
        <v>8</v>
      </c>
      <c r="I23" s="48">
        <v>324</v>
      </c>
      <c r="J23" s="48">
        <v>50</v>
      </c>
      <c r="K23" s="44">
        <v>0.04</v>
      </c>
      <c r="L23" s="45">
        <v>42744</v>
      </c>
      <c r="M23" s="257"/>
      <c r="N23" s="258"/>
      <c r="O23" s="258"/>
      <c r="P23" s="258"/>
      <c r="Q23" s="259"/>
    </row>
    <row r="24" spans="1:17" ht="15">
      <c r="A24" s="287" t="s">
        <v>41</v>
      </c>
      <c r="B24" s="288"/>
      <c r="C24" s="288"/>
      <c r="D24" s="288"/>
      <c r="E24" s="288"/>
      <c r="F24" s="288"/>
      <c r="G24" s="17">
        <f>SUM(G21:G23)</f>
        <v>7600000</v>
      </c>
      <c r="H24" s="36" t="s">
        <v>6</v>
      </c>
      <c r="I24" s="36">
        <f>SUM(I21:I23)</f>
        <v>761</v>
      </c>
      <c r="J24" s="36">
        <f>SUM(J21:J23)</f>
        <v>148</v>
      </c>
      <c r="K24" s="18"/>
      <c r="L24" s="19"/>
      <c r="M24" s="20"/>
      <c r="N24" s="20"/>
      <c r="O24" s="20"/>
      <c r="P24" s="20"/>
      <c r="Q24" s="21"/>
    </row>
    <row r="26" spans="1:13" ht="15">
      <c r="A26" s="286" t="s">
        <v>9</v>
      </c>
      <c r="B26" s="286"/>
      <c r="C26" s="286"/>
      <c r="D26" s="286"/>
      <c r="E26" s="286"/>
      <c r="F26" s="286"/>
      <c r="G26" s="286"/>
      <c r="H26" s="286"/>
      <c r="I26" s="286"/>
      <c r="J26" s="286"/>
      <c r="K26" s="286"/>
      <c r="L26" s="286"/>
      <c r="M26" s="286"/>
    </row>
    <row r="27" spans="1:13" ht="15">
      <c r="A27" s="286" t="s">
        <v>29</v>
      </c>
      <c r="B27" s="286"/>
      <c r="C27" s="286"/>
      <c r="D27" s="286"/>
      <c r="E27" s="286"/>
      <c r="F27" s="286"/>
      <c r="G27" s="286"/>
      <c r="H27" s="286"/>
      <c r="I27" s="286"/>
      <c r="J27" s="286"/>
      <c r="K27" s="286"/>
      <c r="L27" s="286"/>
      <c r="M27" s="286"/>
    </row>
    <row r="28" spans="1:13" ht="15">
      <c r="A28" s="286" t="s">
        <v>24</v>
      </c>
      <c r="B28" s="286"/>
      <c r="C28" s="286"/>
      <c r="D28" s="286"/>
      <c r="E28" s="286"/>
      <c r="F28" s="286"/>
      <c r="G28" s="286"/>
      <c r="H28" s="286"/>
      <c r="I28" s="286"/>
      <c r="J28" s="286"/>
      <c r="K28" s="286"/>
      <c r="L28" s="286"/>
      <c r="M28" s="286"/>
    </row>
  </sheetData>
  <sheetProtection/>
  <mergeCells count="39">
    <mergeCell ref="A12:B12"/>
    <mergeCell ref="A5:D5"/>
    <mergeCell ref="A6:B6"/>
    <mergeCell ref="H6:J6"/>
    <mergeCell ref="K6:L6"/>
    <mergeCell ref="P19:Q19"/>
    <mergeCell ref="M7:Q7"/>
    <mergeCell ref="M8:Q8"/>
    <mergeCell ref="M9:Q9"/>
    <mergeCell ref="A15:Q15"/>
    <mergeCell ref="A27:M27"/>
    <mergeCell ref="A28:M28"/>
    <mergeCell ref="A24:F24"/>
    <mergeCell ref="M14:Q14"/>
    <mergeCell ref="K16:Q16"/>
    <mergeCell ref="A16:F16"/>
    <mergeCell ref="M21:Q21"/>
    <mergeCell ref="M22:Q22"/>
    <mergeCell ref="A26:M26"/>
    <mergeCell ref="A1:Q1"/>
    <mergeCell ref="A13:B13"/>
    <mergeCell ref="A19:B19"/>
    <mergeCell ref="M20:Q20"/>
    <mergeCell ref="K11:Q11"/>
    <mergeCell ref="H12:J12"/>
    <mergeCell ref="K12:L12"/>
    <mergeCell ref="A2:Q2"/>
    <mergeCell ref="A3:Q3"/>
    <mergeCell ref="A4:Q4"/>
    <mergeCell ref="M6:O6"/>
    <mergeCell ref="P6:Q6"/>
    <mergeCell ref="A11:F11"/>
    <mergeCell ref="H13:J13"/>
    <mergeCell ref="M23:Q23"/>
    <mergeCell ref="M19:O19"/>
    <mergeCell ref="K13:L13"/>
    <mergeCell ref="M13:O13"/>
    <mergeCell ref="P13:Q13"/>
    <mergeCell ref="M10:Q10"/>
  </mergeCells>
  <printOptions/>
  <pageMargins left="0.7" right="0.7" top="0.75" bottom="0.75" header="0.3" footer="0.3"/>
  <pageSetup fitToHeight="1" fitToWidth="1" horizontalDpi="600" verticalDpi="600"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82"/>
  <sheetViews>
    <sheetView showGridLines="0" zoomScalePageLayoutView="0" workbookViewId="0" topLeftCell="A1">
      <selection activeCell="A1" sqref="A1:IV16384"/>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214</v>
      </c>
      <c r="B2" s="219"/>
      <c r="C2" s="219"/>
      <c r="D2" s="219"/>
      <c r="E2" s="219"/>
      <c r="F2" s="219"/>
      <c r="G2" s="219"/>
      <c r="H2" s="219"/>
      <c r="I2" s="219"/>
      <c r="J2" s="219"/>
      <c r="K2" s="219"/>
      <c r="L2" s="219"/>
      <c r="M2" s="218"/>
      <c r="N2" s="218"/>
      <c r="O2" s="218"/>
      <c r="P2" s="218"/>
      <c r="Q2" s="218"/>
    </row>
    <row r="3" spans="1:17" ht="12.75" customHeight="1">
      <c r="A3" s="220" t="s">
        <v>179</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200"/>
      <c r="F5" s="200"/>
      <c r="G5" s="200"/>
      <c r="H5" s="200"/>
      <c r="I5" s="200"/>
      <c r="J5" s="200"/>
      <c r="K5" s="200"/>
      <c r="L5" s="200"/>
    </row>
    <row r="6" spans="1:17" ht="14.25" customHeight="1">
      <c r="A6" s="201"/>
      <c r="B6" s="202"/>
      <c r="C6" s="202"/>
      <c r="D6" s="202"/>
      <c r="E6" s="200"/>
      <c r="F6" s="200"/>
      <c r="G6" s="200"/>
      <c r="H6" s="200"/>
      <c r="I6" s="200"/>
      <c r="J6" s="200"/>
      <c r="K6" s="200"/>
      <c r="L6" s="200"/>
      <c r="M6" s="224" t="s">
        <v>132</v>
      </c>
      <c r="N6" s="224"/>
      <c r="O6" s="224"/>
      <c r="P6" s="224"/>
      <c r="Q6" s="82">
        <v>4000000</v>
      </c>
    </row>
    <row r="7" spans="1:17" ht="14.25" customHeight="1">
      <c r="A7" s="201"/>
      <c r="B7" s="202"/>
      <c r="C7" s="202"/>
      <c r="D7" s="202"/>
      <c r="E7" s="200"/>
      <c r="F7" s="200"/>
      <c r="G7" s="200"/>
      <c r="H7" s="200"/>
      <c r="I7" s="200"/>
      <c r="J7" s="200"/>
      <c r="K7" s="200"/>
      <c r="L7" s="200"/>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173</v>
      </c>
      <c r="N10" s="237"/>
      <c r="O10" s="237"/>
      <c r="P10" s="237"/>
      <c r="Q10" s="238"/>
    </row>
    <row r="11" spans="1:17" ht="15" customHeight="1">
      <c r="A11" s="6">
        <v>17502</v>
      </c>
      <c r="B11" s="6" t="s">
        <v>35</v>
      </c>
      <c r="C11" s="5" t="s">
        <v>22</v>
      </c>
      <c r="D11" s="5" t="s">
        <v>23</v>
      </c>
      <c r="E11" s="6">
        <v>9</v>
      </c>
      <c r="F11" s="5" t="s">
        <v>19</v>
      </c>
      <c r="G11" s="7">
        <v>300000</v>
      </c>
      <c r="H11" s="5" t="s">
        <v>20</v>
      </c>
      <c r="I11" s="11">
        <v>49</v>
      </c>
      <c r="J11" s="35">
        <v>13</v>
      </c>
      <c r="K11" s="9">
        <v>0.09</v>
      </c>
      <c r="L11" s="10">
        <v>42744</v>
      </c>
      <c r="M11" s="239" t="s">
        <v>215</v>
      </c>
      <c r="N11" s="240"/>
      <c r="O11" s="240"/>
      <c r="P11" s="240"/>
      <c r="Q11" s="241"/>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t="s">
        <v>172</v>
      </c>
      <c r="N12" s="242"/>
      <c r="O12" s="242"/>
      <c r="P12" s="242"/>
      <c r="Q12" s="243"/>
    </row>
    <row r="13" spans="1:17" ht="15" customHeight="1">
      <c r="A13" s="122">
        <v>17500</v>
      </c>
      <c r="B13" s="122" t="s">
        <v>25</v>
      </c>
      <c r="C13" s="182" t="s">
        <v>17</v>
      </c>
      <c r="D13" s="182" t="s">
        <v>18</v>
      </c>
      <c r="E13" s="122">
        <v>7</v>
      </c>
      <c r="F13" s="182" t="s">
        <v>19</v>
      </c>
      <c r="G13" s="183">
        <v>1500000</v>
      </c>
      <c r="H13" s="182" t="s">
        <v>20</v>
      </c>
      <c r="I13" s="184">
        <v>29</v>
      </c>
      <c r="J13" s="185">
        <v>12</v>
      </c>
      <c r="K13" s="186"/>
      <c r="L13" s="187">
        <v>42929</v>
      </c>
      <c r="M13" s="239" t="s">
        <v>215</v>
      </c>
      <c r="N13" s="240"/>
      <c r="O13" s="240"/>
      <c r="P13" s="240"/>
      <c r="Q13" s="241"/>
    </row>
    <row r="14" spans="1:17" ht="15" customHeight="1">
      <c r="A14" s="122">
        <v>17028</v>
      </c>
      <c r="B14" s="122" t="s">
        <v>201</v>
      </c>
      <c r="C14" s="182" t="s">
        <v>202</v>
      </c>
      <c r="D14" s="182" t="s">
        <v>96</v>
      </c>
      <c r="E14" s="122">
        <v>3</v>
      </c>
      <c r="F14" s="182" t="s">
        <v>19</v>
      </c>
      <c r="G14" s="183">
        <v>1100000</v>
      </c>
      <c r="H14" s="182" t="s">
        <v>20</v>
      </c>
      <c r="I14" s="184">
        <v>104</v>
      </c>
      <c r="J14" s="185">
        <v>0</v>
      </c>
      <c r="K14" s="186">
        <v>0.09</v>
      </c>
      <c r="L14" s="187">
        <v>43035</v>
      </c>
      <c r="M14" s="239" t="s">
        <v>207</v>
      </c>
      <c r="N14" s="240"/>
      <c r="O14" s="240"/>
      <c r="P14" s="240"/>
      <c r="Q14" s="241"/>
    </row>
    <row r="15" spans="1:17" ht="15" customHeight="1">
      <c r="A15" s="122">
        <v>17511</v>
      </c>
      <c r="B15" s="122" t="s">
        <v>204</v>
      </c>
      <c r="C15" s="182" t="s">
        <v>17</v>
      </c>
      <c r="D15" s="182" t="s">
        <v>18</v>
      </c>
      <c r="E15" s="122">
        <v>7</v>
      </c>
      <c r="F15" s="182" t="s">
        <v>19</v>
      </c>
      <c r="G15" s="183">
        <v>1500000</v>
      </c>
      <c r="H15" s="182" t="s">
        <v>8</v>
      </c>
      <c r="I15" s="184">
        <v>27</v>
      </c>
      <c r="J15" s="185">
        <v>10</v>
      </c>
      <c r="K15" s="186"/>
      <c r="L15" s="187">
        <v>43035</v>
      </c>
      <c r="M15" s="239"/>
      <c r="N15" s="240"/>
      <c r="O15" s="240"/>
      <c r="P15" s="240"/>
      <c r="Q15" s="241"/>
    </row>
    <row r="16" spans="1:17" ht="15" customHeight="1">
      <c r="A16" s="122">
        <v>17445</v>
      </c>
      <c r="B16" s="122" t="s">
        <v>112</v>
      </c>
      <c r="C16" s="182" t="s">
        <v>17</v>
      </c>
      <c r="D16" s="182" t="s">
        <v>18</v>
      </c>
      <c r="E16" s="122">
        <v>7</v>
      </c>
      <c r="F16" s="182" t="s">
        <v>19</v>
      </c>
      <c r="G16" s="183">
        <v>1500000</v>
      </c>
      <c r="H16" s="182" t="s">
        <v>203</v>
      </c>
      <c r="I16" s="184">
        <v>174</v>
      </c>
      <c r="J16" s="185">
        <v>16</v>
      </c>
      <c r="K16" s="186">
        <v>0.04</v>
      </c>
      <c r="L16" s="187">
        <v>43035</v>
      </c>
      <c r="M16" s="239"/>
      <c r="N16" s="240"/>
      <c r="O16" s="240"/>
      <c r="P16" s="240"/>
      <c r="Q16" s="241"/>
    </row>
    <row r="17" spans="1:17" ht="15" customHeight="1" thickBot="1">
      <c r="A17" s="122">
        <v>17512</v>
      </c>
      <c r="B17" s="122" t="s">
        <v>205</v>
      </c>
      <c r="C17" s="182" t="s">
        <v>17</v>
      </c>
      <c r="D17" s="182" t="s">
        <v>18</v>
      </c>
      <c r="E17" s="122">
        <v>7</v>
      </c>
      <c r="F17" s="182" t="s">
        <v>19</v>
      </c>
      <c r="G17" s="183">
        <v>0</v>
      </c>
      <c r="H17" s="182" t="s">
        <v>20</v>
      </c>
      <c r="I17" s="184">
        <v>50</v>
      </c>
      <c r="J17" s="185">
        <v>50</v>
      </c>
      <c r="K17" s="186">
        <v>0.04</v>
      </c>
      <c r="L17" s="187">
        <v>43039</v>
      </c>
      <c r="M17" s="239" t="s">
        <v>153</v>
      </c>
      <c r="N17" s="240"/>
      <c r="O17" s="240"/>
      <c r="P17" s="240"/>
      <c r="Q17" s="241"/>
    </row>
    <row r="18" spans="1:17" ht="15" customHeight="1" thickBot="1">
      <c r="A18" s="244" t="s">
        <v>39</v>
      </c>
      <c r="B18" s="245"/>
      <c r="C18" s="245"/>
      <c r="D18" s="245"/>
      <c r="E18" s="245"/>
      <c r="F18" s="245"/>
      <c r="G18" s="178">
        <f>SUM(G10:G17)</f>
        <v>7300000</v>
      </c>
      <c r="H18" s="179" t="s">
        <v>6</v>
      </c>
      <c r="I18" s="180">
        <f>SUM(I10:I17)</f>
        <v>761</v>
      </c>
      <c r="J18" s="181">
        <f>SUM(J10:J17)</f>
        <v>118</v>
      </c>
      <c r="K18" s="246"/>
      <c r="L18" s="247"/>
      <c r="M18" s="247"/>
      <c r="N18" s="247"/>
      <c r="O18" s="247"/>
      <c r="P18" s="247"/>
      <c r="Q18" s="248"/>
    </row>
    <row r="19" spans="1:17" ht="15" customHeight="1" thickBot="1">
      <c r="A19" s="244" t="s">
        <v>197</v>
      </c>
      <c r="B19" s="245"/>
      <c r="C19" s="245"/>
      <c r="D19" s="245"/>
      <c r="E19" s="245"/>
      <c r="F19" s="245"/>
      <c r="G19" s="178">
        <f>SUM(G10:G12)</f>
        <v>1700000</v>
      </c>
      <c r="H19" s="179" t="s">
        <v>6</v>
      </c>
      <c r="I19" s="180">
        <f>SUM(I10:I12)</f>
        <v>377</v>
      </c>
      <c r="J19" s="180">
        <f>SUM(J10:J12)</f>
        <v>30</v>
      </c>
      <c r="K19" s="246"/>
      <c r="L19" s="247"/>
      <c r="M19" s="247"/>
      <c r="N19" s="247"/>
      <c r="O19" s="247"/>
      <c r="P19" s="247"/>
      <c r="Q19" s="248"/>
    </row>
    <row r="20" spans="1:17" ht="15.75" thickBot="1">
      <c r="A20" s="249" t="s">
        <v>198</v>
      </c>
      <c r="B20" s="250"/>
      <c r="C20" s="250"/>
      <c r="D20" s="250"/>
      <c r="E20" s="250"/>
      <c r="F20" s="250"/>
      <c r="G20" s="157">
        <f>SUM(Q6-(G10+G11+G12))</f>
        <v>2300000</v>
      </c>
      <c r="H20" s="305"/>
      <c r="I20" s="278"/>
      <c r="J20" s="278"/>
      <c r="K20" s="278"/>
      <c r="L20" s="278"/>
      <c r="M20" s="278"/>
      <c r="N20" s="278"/>
      <c r="O20" s="278"/>
      <c r="P20" s="278"/>
      <c r="Q20" s="279"/>
    </row>
    <row r="21" spans="1:17" ht="15.75" thickBot="1">
      <c r="A21" s="244" t="s">
        <v>216</v>
      </c>
      <c r="B21" s="245"/>
      <c r="C21" s="245"/>
      <c r="D21" s="245"/>
      <c r="E21" s="245"/>
      <c r="F21" s="245"/>
      <c r="G21" s="157">
        <v>1500000</v>
      </c>
      <c r="H21" s="179" t="s">
        <v>6</v>
      </c>
      <c r="I21" s="180">
        <f>I13</f>
        <v>29</v>
      </c>
      <c r="J21" s="180">
        <f>J13</f>
        <v>12</v>
      </c>
      <c r="K21" s="204"/>
      <c r="L21" s="204"/>
      <c r="M21" s="204"/>
      <c r="N21" s="204"/>
      <c r="O21" s="204"/>
      <c r="P21" s="204"/>
      <c r="Q21" s="205"/>
    </row>
    <row r="22" spans="1:17" ht="15" customHeight="1">
      <c r="A22" s="249" t="s">
        <v>199</v>
      </c>
      <c r="B22" s="250"/>
      <c r="C22" s="250"/>
      <c r="D22" s="250"/>
      <c r="E22" s="250"/>
      <c r="F22" s="250"/>
      <c r="G22" s="157">
        <f>Q7-G21</f>
        <v>2810529</v>
      </c>
      <c r="H22" s="305"/>
      <c r="I22" s="278"/>
      <c r="J22" s="278"/>
      <c r="K22" s="278"/>
      <c r="L22" s="278"/>
      <c r="M22" s="278"/>
      <c r="N22" s="278"/>
      <c r="O22" s="278"/>
      <c r="P22" s="278"/>
      <c r="Q22" s="279"/>
    </row>
    <row r="23" spans="1:17" ht="64.5" customHeight="1">
      <c r="A23" s="253" t="s">
        <v>11</v>
      </c>
      <c r="B23" s="253"/>
      <c r="C23" s="14"/>
      <c r="D23" s="14"/>
      <c r="E23" s="15"/>
      <c r="F23" s="14"/>
      <c r="G23" s="16"/>
      <c r="H23" s="226"/>
      <c r="I23" s="227"/>
      <c r="J23" s="227"/>
      <c r="K23" s="228"/>
      <c r="L23" s="229"/>
      <c r="M23" s="254" t="s">
        <v>45</v>
      </c>
      <c r="N23" s="254"/>
      <c r="O23" s="254"/>
      <c r="P23" s="255">
        <v>4723589</v>
      </c>
      <c r="Q23" s="256"/>
    </row>
    <row r="24" spans="1:17" ht="39">
      <c r="A24" s="4" t="s">
        <v>0</v>
      </c>
      <c r="B24" s="4" t="s">
        <v>1</v>
      </c>
      <c r="C24" s="4" t="s">
        <v>2</v>
      </c>
      <c r="D24" s="4" t="s">
        <v>3</v>
      </c>
      <c r="E24" s="4" t="s">
        <v>4</v>
      </c>
      <c r="F24" s="4" t="s">
        <v>13</v>
      </c>
      <c r="G24" s="4" t="s">
        <v>152</v>
      </c>
      <c r="H24" s="4" t="s">
        <v>5</v>
      </c>
      <c r="I24" s="4" t="s">
        <v>6</v>
      </c>
      <c r="J24" s="4" t="s">
        <v>21</v>
      </c>
      <c r="K24" s="4" t="s">
        <v>14</v>
      </c>
      <c r="L24" s="4" t="s">
        <v>15</v>
      </c>
      <c r="M24" s="233" t="s">
        <v>7</v>
      </c>
      <c r="N24" s="234"/>
      <c r="O24" s="234"/>
      <c r="P24" s="234"/>
      <c r="Q24" s="235"/>
    </row>
    <row r="25" spans="1:17" ht="15">
      <c r="A25" s="6">
        <v>17505</v>
      </c>
      <c r="B25" s="39" t="s">
        <v>55</v>
      </c>
      <c r="C25" s="39" t="s">
        <v>56</v>
      </c>
      <c r="D25" s="39" t="s">
        <v>56</v>
      </c>
      <c r="E25" s="39">
        <v>12</v>
      </c>
      <c r="F25" s="39" t="s">
        <v>19</v>
      </c>
      <c r="G25" s="42">
        <v>0</v>
      </c>
      <c r="H25" s="39" t="s">
        <v>8</v>
      </c>
      <c r="I25" s="48">
        <v>104</v>
      </c>
      <c r="J25" s="48">
        <v>34</v>
      </c>
      <c r="K25" s="44">
        <v>0.09</v>
      </c>
      <c r="L25" s="45">
        <v>42824</v>
      </c>
      <c r="M25" s="257" t="s">
        <v>153</v>
      </c>
      <c r="N25" s="258"/>
      <c r="O25" s="258"/>
      <c r="P25" s="258"/>
      <c r="Q25" s="259"/>
    </row>
    <row r="26" spans="1:17" ht="15">
      <c r="A26" s="6">
        <v>17504</v>
      </c>
      <c r="B26" s="39" t="s">
        <v>54</v>
      </c>
      <c r="C26" s="39" t="s">
        <v>57</v>
      </c>
      <c r="D26" s="39" t="s">
        <v>58</v>
      </c>
      <c r="E26" s="39">
        <v>7</v>
      </c>
      <c r="F26" s="39" t="s">
        <v>19</v>
      </c>
      <c r="G26" s="42">
        <v>0</v>
      </c>
      <c r="H26" s="39" t="s">
        <v>30</v>
      </c>
      <c r="I26" s="48">
        <v>244</v>
      </c>
      <c r="J26" s="48">
        <v>34</v>
      </c>
      <c r="K26" s="44">
        <v>0.09</v>
      </c>
      <c r="L26" s="45">
        <v>42824</v>
      </c>
      <c r="M26" s="257" t="s">
        <v>153</v>
      </c>
      <c r="N26" s="258"/>
      <c r="O26" s="258"/>
      <c r="P26" s="258"/>
      <c r="Q26" s="259"/>
    </row>
    <row r="27" spans="1:17" ht="15">
      <c r="A27" s="6">
        <v>17509</v>
      </c>
      <c r="B27" s="39" t="s">
        <v>72</v>
      </c>
      <c r="C27" s="39" t="s">
        <v>73</v>
      </c>
      <c r="D27" s="39" t="s">
        <v>74</v>
      </c>
      <c r="E27" s="39">
        <v>10</v>
      </c>
      <c r="F27" s="39" t="s">
        <v>75</v>
      </c>
      <c r="G27" s="42">
        <v>2000000</v>
      </c>
      <c r="H27" s="39" t="s">
        <v>8</v>
      </c>
      <c r="I27" s="48">
        <v>50</v>
      </c>
      <c r="J27" s="48">
        <v>50</v>
      </c>
      <c r="K27" s="44"/>
      <c r="L27" s="45">
        <v>42825</v>
      </c>
      <c r="M27" s="239" t="s">
        <v>215</v>
      </c>
      <c r="N27" s="240"/>
      <c r="O27" s="240"/>
      <c r="P27" s="240"/>
      <c r="Q27" s="241"/>
    </row>
    <row r="28" spans="1:17" ht="15">
      <c r="A28" s="6">
        <v>17738</v>
      </c>
      <c r="B28" s="6" t="s">
        <v>76</v>
      </c>
      <c r="C28" s="6" t="s">
        <v>77</v>
      </c>
      <c r="D28" s="6" t="s">
        <v>78</v>
      </c>
      <c r="E28" s="6">
        <v>11</v>
      </c>
      <c r="F28" s="6" t="s">
        <v>19</v>
      </c>
      <c r="G28" s="61">
        <v>0</v>
      </c>
      <c r="H28" s="6" t="s">
        <v>8</v>
      </c>
      <c r="I28" s="62">
        <v>50</v>
      </c>
      <c r="J28" s="62">
        <v>27</v>
      </c>
      <c r="K28" s="63">
        <v>0.09</v>
      </c>
      <c r="L28" s="64">
        <v>42828</v>
      </c>
      <c r="M28" s="260" t="s">
        <v>153</v>
      </c>
      <c r="N28" s="261"/>
      <c r="O28" s="261"/>
      <c r="P28" s="261"/>
      <c r="Q28" s="262"/>
    </row>
    <row r="29" spans="1:17" ht="15">
      <c r="A29" s="6">
        <v>17165</v>
      </c>
      <c r="B29" s="6" t="s">
        <v>79</v>
      </c>
      <c r="C29" s="6" t="s">
        <v>80</v>
      </c>
      <c r="D29" s="6" t="s">
        <v>81</v>
      </c>
      <c r="E29" s="6">
        <v>7</v>
      </c>
      <c r="F29" s="6" t="s">
        <v>19</v>
      </c>
      <c r="G29" s="61">
        <v>0</v>
      </c>
      <c r="H29" s="6" t="s">
        <v>8</v>
      </c>
      <c r="I29" s="62">
        <v>80</v>
      </c>
      <c r="J29" s="62">
        <v>20</v>
      </c>
      <c r="K29" s="63">
        <v>0.09</v>
      </c>
      <c r="L29" s="64">
        <v>42828</v>
      </c>
      <c r="M29" s="260" t="s">
        <v>149</v>
      </c>
      <c r="N29" s="261"/>
      <c r="O29" s="261"/>
      <c r="P29" s="261"/>
      <c r="Q29" s="262"/>
    </row>
    <row r="30" spans="1:17" ht="15">
      <c r="A30" s="6">
        <v>17508</v>
      </c>
      <c r="B30" s="6" t="s">
        <v>64</v>
      </c>
      <c r="C30" s="6" t="s">
        <v>65</v>
      </c>
      <c r="D30" s="6" t="s">
        <v>66</v>
      </c>
      <c r="E30" s="6">
        <v>13</v>
      </c>
      <c r="F30" s="6" t="s">
        <v>19</v>
      </c>
      <c r="G30" s="61">
        <v>0</v>
      </c>
      <c r="H30" s="6" t="s">
        <v>8</v>
      </c>
      <c r="I30" s="62">
        <v>24</v>
      </c>
      <c r="J30" s="62">
        <v>24</v>
      </c>
      <c r="K30" s="63"/>
      <c r="L30" s="64">
        <v>42837</v>
      </c>
      <c r="M30" s="260" t="s">
        <v>153</v>
      </c>
      <c r="N30" s="261"/>
      <c r="O30" s="261"/>
      <c r="P30" s="261"/>
      <c r="Q30" s="262"/>
    </row>
    <row r="31" spans="1:17" ht="15">
      <c r="A31" s="169">
        <v>17510</v>
      </c>
      <c r="B31" s="169" t="s">
        <v>160</v>
      </c>
      <c r="C31" s="169" t="s">
        <v>159</v>
      </c>
      <c r="D31" s="169" t="s">
        <v>161</v>
      </c>
      <c r="E31" s="169">
        <v>8</v>
      </c>
      <c r="F31" s="169" t="s">
        <v>19</v>
      </c>
      <c r="G31" s="170">
        <v>1500000</v>
      </c>
      <c r="H31" s="169" t="s">
        <v>20</v>
      </c>
      <c r="I31" s="171">
        <v>30</v>
      </c>
      <c r="J31" s="171">
        <v>30</v>
      </c>
      <c r="K31" s="172"/>
      <c r="L31" s="173">
        <v>42923</v>
      </c>
      <c r="M31" s="263"/>
      <c r="N31" s="264"/>
      <c r="O31" s="264"/>
      <c r="P31" s="264"/>
      <c r="Q31" s="265"/>
    </row>
    <row r="32" spans="1:17" ht="15.75" thickBot="1">
      <c r="A32" s="169">
        <v>17436</v>
      </c>
      <c r="B32" s="169" t="s">
        <v>209</v>
      </c>
      <c r="C32" s="169" t="s">
        <v>206</v>
      </c>
      <c r="D32" s="169" t="s">
        <v>18</v>
      </c>
      <c r="E32" s="169">
        <v>7</v>
      </c>
      <c r="F32" s="169" t="s">
        <v>19</v>
      </c>
      <c r="G32" s="170">
        <v>0</v>
      </c>
      <c r="H32" s="169" t="s">
        <v>8</v>
      </c>
      <c r="I32" s="171">
        <v>280</v>
      </c>
      <c r="J32" s="171">
        <v>42</v>
      </c>
      <c r="K32" s="172">
        <v>0.04</v>
      </c>
      <c r="L32" s="173">
        <v>43033</v>
      </c>
      <c r="M32" s="263" t="s">
        <v>153</v>
      </c>
      <c r="N32" s="264"/>
      <c r="O32" s="264"/>
      <c r="P32" s="264"/>
      <c r="Q32" s="265"/>
    </row>
    <row r="33" spans="1:17" ht="15" customHeight="1" thickBot="1">
      <c r="A33" s="266" t="s">
        <v>40</v>
      </c>
      <c r="B33" s="267"/>
      <c r="C33" s="267"/>
      <c r="D33" s="267"/>
      <c r="E33" s="267"/>
      <c r="F33" s="267"/>
      <c r="G33" s="175">
        <f>SUM(G25:G32)</f>
        <v>3500000</v>
      </c>
      <c r="H33" s="176" t="s">
        <v>6</v>
      </c>
      <c r="I33" s="177">
        <f>SUM(I25:I32)</f>
        <v>862</v>
      </c>
      <c r="J33" s="177">
        <f>SUM(J25:J32)</f>
        <v>261</v>
      </c>
      <c r="K33" s="268"/>
      <c r="L33" s="269"/>
      <c r="M33" s="269"/>
      <c r="N33" s="269"/>
      <c r="O33" s="269"/>
      <c r="P33" s="269"/>
      <c r="Q33" s="270"/>
    </row>
    <row r="34" spans="1:17" ht="15.75" thickBot="1">
      <c r="A34" s="244" t="s">
        <v>186</v>
      </c>
      <c r="B34" s="245"/>
      <c r="C34" s="245"/>
      <c r="D34" s="245"/>
      <c r="E34" s="245"/>
      <c r="F34" s="245"/>
      <c r="G34" s="178">
        <f>0</f>
        <v>0</v>
      </c>
      <c r="H34" s="179" t="s">
        <v>6</v>
      </c>
      <c r="I34" s="180">
        <f>I27</f>
        <v>50</v>
      </c>
      <c r="J34" s="180">
        <f>J27</f>
        <v>50</v>
      </c>
      <c r="K34" s="246"/>
      <c r="L34" s="247"/>
      <c r="M34" s="247"/>
      <c r="N34" s="247"/>
      <c r="O34" s="247"/>
      <c r="P34" s="247"/>
      <c r="Q34" s="248"/>
    </row>
    <row r="35" spans="1:17" ht="15">
      <c r="A35" s="249" t="s">
        <v>187</v>
      </c>
      <c r="B35" s="250"/>
      <c r="C35" s="250"/>
      <c r="D35" s="250"/>
      <c r="E35" s="250"/>
      <c r="F35" s="250"/>
      <c r="G35" s="157">
        <f>SUM(P23-G34)</f>
        <v>4723589</v>
      </c>
      <c r="H35" s="305"/>
      <c r="I35" s="278"/>
      <c r="J35" s="278"/>
      <c r="K35" s="278"/>
      <c r="L35" s="278"/>
      <c r="M35" s="278"/>
      <c r="N35" s="278"/>
      <c r="O35" s="278"/>
      <c r="P35" s="278"/>
      <c r="Q35" s="279"/>
    </row>
    <row r="36" spans="1:17" ht="15">
      <c r="A36" s="22"/>
      <c r="B36" s="23"/>
      <c r="C36" s="23"/>
      <c r="D36" s="23"/>
      <c r="E36" s="23"/>
      <c r="F36" s="23"/>
      <c r="G36" s="78"/>
      <c r="H36" s="79"/>
      <c r="I36" s="79"/>
      <c r="J36" s="79"/>
      <c r="K36" s="80"/>
      <c r="L36" s="81"/>
      <c r="M36" s="198"/>
      <c r="N36" s="198"/>
      <c r="O36" s="198"/>
      <c r="P36" s="198"/>
      <c r="Q36" s="174"/>
    </row>
    <row r="37" spans="1:17" ht="15">
      <c r="A37" s="22"/>
      <c r="B37" s="23"/>
      <c r="C37" s="23"/>
      <c r="D37" s="23"/>
      <c r="E37" s="23"/>
      <c r="F37" s="23"/>
      <c r="G37" s="78"/>
      <c r="H37" s="79"/>
      <c r="I37" s="79"/>
      <c r="J37" s="79"/>
      <c r="K37" s="80"/>
      <c r="L37" s="81"/>
      <c r="M37" s="224" t="s">
        <v>166</v>
      </c>
      <c r="N37" s="224"/>
      <c r="O37" s="224"/>
      <c r="P37" s="224"/>
      <c r="Q37" s="82">
        <f>15326316-9086316</f>
        <v>6240000</v>
      </c>
    </row>
    <row r="38" spans="1:17" ht="15">
      <c r="A38" s="22"/>
      <c r="B38" s="23"/>
      <c r="C38" s="23"/>
      <c r="D38" s="23"/>
      <c r="E38" s="23"/>
      <c r="F38" s="23"/>
      <c r="G38" s="78"/>
      <c r="H38" s="79"/>
      <c r="I38" s="79"/>
      <c r="J38" s="79"/>
      <c r="K38" s="80"/>
      <c r="L38" s="81"/>
      <c r="M38" s="271" t="s">
        <v>167</v>
      </c>
      <c r="N38" s="271"/>
      <c r="O38" s="271"/>
      <c r="P38" s="271"/>
      <c r="Q38" s="101">
        <v>7000000</v>
      </c>
    </row>
    <row r="39" spans="1:17" ht="15.75" customHeight="1">
      <c r="A39" s="22"/>
      <c r="B39" s="23"/>
      <c r="C39" s="23"/>
      <c r="D39" s="23"/>
      <c r="E39" s="23"/>
      <c r="F39" s="23"/>
      <c r="G39" s="78"/>
      <c r="H39" s="79"/>
      <c r="I39" s="79"/>
      <c r="J39" s="79"/>
      <c r="K39" s="80"/>
      <c r="L39" s="81"/>
      <c r="M39" s="272" t="s">
        <v>168</v>
      </c>
      <c r="N39" s="272"/>
      <c r="O39" s="272"/>
      <c r="P39" s="272"/>
      <c r="Q39" s="91">
        <v>10799235</v>
      </c>
    </row>
    <row r="40" spans="1:17" ht="44.25" customHeight="1">
      <c r="A40" s="253" t="s">
        <v>8</v>
      </c>
      <c r="B40" s="253"/>
      <c r="C40" s="24"/>
      <c r="D40" s="24"/>
      <c r="E40" s="24"/>
      <c r="F40" s="24"/>
      <c r="G40" s="24"/>
      <c r="H40" s="24"/>
      <c r="I40" s="24"/>
      <c r="J40" s="24"/>
      <c r="K40" s="24"/>
      <c r="L40" s="24"/>
      <c r="M40" s="230" t="s">
        <v>138</v>
      </c>
      <c r="N40" s="230"/>
      <c r="O40" s="230"/>
      <c r="P40" s="230"/>
      <c r="Q40" s="199">
        <f>SUM(Q37:Q39)</f>
        <v>24039235</v>
      </c>
    </row>
    <row r="41" spans="1:17" ht="39">
      <c r="A41" s="4" t="s">
        <v>0</v>
      </c>
      <c r="B41" s="4" t="s">
        <v>1</v>
      </c>
      <c r="C41" s="4" t="s">
        <v>2</v>
      </c>
      <c r="D41" s="4" t="s">
        <v>3</v>
      </c>
      <c r="E41" s="4" t="s">
        <v>4</v>
      </c>
      <c r="F41" s="4" t="s">
        <v>13</v>
      </c>
      <c r="G41" s="4" t="s">
        <v>152</v>
      </c>
      <c r="H41" s="4" t="s">
        <v>5</v>
      </c>
      <c r="I41" s="4" t="s">
        <v>6</v>
      </c>
      <c r="J41" s="4" t="s">
        <v>21</v>
      </c>
      <c r="K41" s="4" t="s">
        <v>14</v>
      </c>
      <c r="L41" s="4" t="s">
        <v>15</v>
      </c>
      <c r="M41" s="233" t="s">
        <v>7</v>
      </c>
      <c r="N41" s="234"/>
      <c r="O41" s="234"/>
      <c r="P41" s="234"/>
      <c r="Q41" s="235"/>
    </row>
    <row r="42" spans="1:17" ht="15">
      <c r="A42" s="6">
        <v>17503</v>
      </c>
      <c r="B42" s="39" t="s">
        <v>31</v>
      </c>
      <c r="C42" s="39" t="s">
        <v>32</v>
      </c>
      <c r="D42" s="39" t="s">
        <v>33</v>
      </c>
      <c r="E42" s="39">
        <v>8</v>
      </c>
      <c r="F42" s="39" t="s">
        <v>19</v>
      </c>
      <c r="G42" s="42">
        <v>1450000</v>
      </c>
      <c r="H42" s="39" t="s">
        <v>30</v>
      </c>
      <c r="I42" s="48">
        <v>113</v>
      </c>
      <c r="J42" s="48">
        <v>12</v>
      </c>
      <c r="K42" s="44">
        <v>0.09</v>
      </c>
      <c r="L42" s="45">
        <v>42744</v>
      </c>
      <c r="M42" s="257" t="s">
        <v>174</v>
      </c>
      <c r="N42" s="258"/>
      <c r="O42" s="258"/>
      <c r="P42" s="258"/>
      <c r="Q42" s="259"/>
    </row>
    <row r="43" spans="1:17" ht="15">
      <c r="A43" s="6">
        <v>17402</v>
      </c>
      <c r="B43" s="6" t="s">
        <v>43</v>
      </c>
      <c r="C43" s="65" t="s">
        <v>17</v>
      </c>
      <c r="D43" s="6" t="s">
        <v>18</v>
      </c>
      <c r="E43" s="6">
        <v>7</v>
      </c>
      <c r="F43" s="6" t="s">
        <v>19</v>
      </c>
      <c r="G43" s="61">
        <v>3000000</v>
      </c>
      <c r="H43" s="6" t="s">
        <v>8</v>
      </c>
      <c r="I43" s="62">
        <v>324</v>
      </c>
      <c r="J43" s="62">
        <v>50</v>
      </c>
      <c r="K43" s="63">
        <v>0.04</v>
      </c>
      <c r="L43" s="118">
        <v>42744</v>
      </c>
      <c r="M43" s="260" t="s">
        <v>175</v>
      </c>
      <c r="N43" s="261"/>
      <c r="O43" s="261"/>
      <c r="P43" s="261"/>
      <c r="Q43" s="262"/>
    </row>
    <row r="44" spans="1:17" ht="15" customHeight="1">
      <c r="A44" s="6">
        <v>17403</v>
      </c>
      <c r="B44" s="6" t="s">
        <v>44</v>
      </c>
      <c r="C44" s="65" t="s">
        <v>26</v>
      </c>
      <c r="D44" s="6" t="s">
        <v>27</v>
      </c>
      <c r="E44" s="6">
        <v>9</v>
      </c>
      <c r="F44" s="6" t="s">
        <v>19</v>
      </c>
      <c r="G44" s="61">
        <v>0</v>
      </c>
      <c r="H44" s="6" t="s">
        <v>8</v>
      </c>
      <c r="I44" s="62">
        <v>324</v>
      </c>
      <c r="J44" s="62">
        <v>50</v>
      </c>
      <c r="K44" s="63">
        <v>0.04</v>
      </c>
      <c r="L44" s="118">
        <v>42744</v>
      </c>
      <c r="M44" s="260" t="s">
        <v>149</v>
      </c>
      <c r="N44" s="261"/>
      <c r="O44" s="261"/>
      <c r="P44" s="261"/>
      <c r="Q44" s="262"/>
    </row>
    <row r="45" spans="1:17" ht="15" customHeight="1">
      <c r="A45" s="6">
        <v>17404</v>
      </c>
      <c r="B45" s="6" t="s">
        <v>51</v>
      </c>
      <c r="C45" s="65" t="s">
        <v>17</v>
      </c>
      <c r="D45" s="6" t="s">
        <v>18</v>
      </c>
      <c r="E45" s="6">
        <v>7</v>
      </c>
      <c r="F45" s="6" t="s">
        <v>19</v>
      </c>
      <c r="G45" s="61">
        <v>3000000</v>
      </c>
      <c r="H45" s="6" t="s">
        <v>8</v>
      </c>
      <c r="I45" s="62">
        <v>304</v>
      </c>
      <c r="J45" s="62">
        <v>23</v>
      </c>
      <c r="K45" s="119">
        <v>0.04</v>
      </c>
      <c r="L45" s="118">
        <v>42769</v>
      </c>
      <c r="M45" s="239" t="s">
        <v>210</v>
      </c>
      <c r="N45" s="240"/>
      <c r="O45" s="240"/>
      <c r="P45" s="240"/>
      <c r="Q45" s="241"/>
    </row>
    <row r="46" spans="1:17" ht="15" customHeight="1">
      <c r="A46" s="6">
        <v>17405</v>
      </c>
      <c r="B46" s="6" t="s">
        <v>52</v>
      </c>
      <c r="C46" s="65" t="s">
        <v>17</v>
      </c>
      <c r="D46" s="6" t="s">
        <v>18</v>
      </c>
      <c r="E46" s="6">
        <v>7</v>
      </c>
      <c r="F46" s="6" t="s">
        <v>19</v>
      </c>
      <c r="G46" s="61">
        <v>2590000</v>
      </c>
      <c r="H46" s="6" t="s">
        <v>8</v>
      </c>
      <c r="I46" s="62">
        <v>263</v>
      </c>
      <c r="J46" s="62">
        <v>22</v>
      </c>
      <c r="K46" s="63">
        <v>0.04</v>
      </c>
      <c r="L46" s="64">
        <v>42769</v>
      </c>
      <c r="M46" s="260" t="s">
        <v>195</v>
      </c>
      <c r="N46" s="261"/>
      <c r="O46" s="261"/>
      <c r="P46" s="261"/>
      <c r="Q46" s="262"/>
    </row>
    <row r="47" spans="1:17" ht="15">
      <c r="A47" s="6">
        <v>17409</v>
      </c>
      <c r="B47" s="6" t="s">
        <v>61</v>
      </c>
      <c r="C47" s="65" t="s">
        <v>17</v>
      </c>
      <c r="D47" s="6" t="s">
        <v>18</v>
      </c>
      <c r="E47" s="6">
        <v>7</v>
      </c>
      <c r="F47" s="6" t="s">
        <v>19</v>
      </c>
      <c r="G47" s="61">
        <v>0</v>
      </c>
      <c r="H47" s="6" t="s">
        <v>8</v>
      </c>
      <c r="I47" s="62">
        <v>264</v>
      </c>
      <c r="J47" s="62">
        <v>21</v>
      </c>
      <c r="K47" s="63">
        <v>0.04</v>
      </c>
      <c r="L47" s="64">
        <v>42801</v>
      </c>
      <c r="M47" s="260" t="s">
        <v>153</v>
      </c>
      <c r="N47" s="261"/>
      <c r="O47" s="261"/>
      <c r="P47" s="261"/>
      <c r="Q47" s="262"/>
    </row>
    <row r="48" spans="1:17" ht="15">
      <c r="A48" s="6">
        <v>17401</v>
      </c>
      <c r="B48" s="6" t="s">
        <v>68</v>
      </c>
      <c r="C48" s="6" t="s">
        <v>69</v>
      </c>
      <c r="D48" s="65" t="s">
        <v>70</v>
      </c>
      <c r="E48" s="6">
        <v>11</v>
      </c>
      <c r="F48" s="6" t="s">
        <v>19</v>
      </c>
      <c r="G48" s="61">
        <v>1100000</v>
      </c>
      <c r="H48" s="6" t="s">
        <v>8</v>
      </c>
      <c r="I48" s="62">
        <v>242</v>
      </c>
      <c r="J48" s="62">
        <v>21</v>
      </c>
      <c r="K48" s="63">
        <v>0.04</v>
      </c>
      <c r="L48" s="64">
        <v>42804</v>
      </c>
      <c r="M48" s="260" t="s">
        <v>194</v>
      </c>
      <c r="N48" s="261"/>
      <c r="O48" s="261"/>
      <c r="P48" s="261"/>
      <c r="Q48" s="262"/>
    </row>
    <row r="49" spans="1:17" ht="15">
      <c r="A49" s="6">
        <v>17507</v>
      </c>
      <c r="B49" s="6" t="s">
        <v>121</v>
      </c>
      <c r="C49" s="65" t="s">
        <v>26</v>
      </c>
      <c r="D49" s="6" t="s">
        <v>27</v>
      </c>
      <c r="E49" s="6">
        <v>9</v>
      </c>
      <c r="F49" s="6" t="s">
        <v>19</v>
      </c>
      <c r="G49" s="61">
        <v>0</v>
      </c>
      <c r="H49" s="6" t="s">
        <v>8</v>
      </c>
      <c r="I49" s="62">
        <v>90</v>
      </c>
      <c r="J49" s="62">
        <v>50</v>
      </c>
      <c r="K49" s="63">
        <v>0.09</v>
      </c>
      <c r="L49" s="118">
        <v>42817</v>
      </c>
      <c r="M49" s="260" t="s">
        <v>153</v>
      </c>
      <c r="N49" s="261"/>
      <c r="O49" s="261"/>
      <c r="P49" s="261"/>
      <c r="Q49" s="262"/>
    </row>
    <row r="50" spans="1:17" ht="15" customHeight="1">
      <c r="A50" s="6">
        <v>17506</v>
      </c>
      <c r="B50" s="6" t="s">
        <v>83</v>
      </c>
      <c r="C50" s="6" t="s">
        <v>84</v>
      </c>
      <c r="D50" s="65" t="s">
        <v>85</v>
      </c>
      <c r="E50" s="6">
        <v>6</v>
      </c>
      <c r="F50" s="6" t="s">
        <v>19</v>
      </c>
      <c r="G50" s="61">
        <v>2020000</v>
      </c>
      <c r="H50" s="6" t="s">
        <v>8</v>
      </c>
      <c r="I50" s="62">
        <v>96</v>
      </c>
      <c r="J50" s="62">
        <v>50</v>
      </c>
      <c r="K50" s="63">
        <v>0.09</v>
      </c>
      <c r="L50" s="64">
        <v>42818</v>
      </c>
      <c r="M50" s="260" t="s">
        <v>195</v>
      </c>
      <c r="N50" s="261"/>
      <c r="O50" s="261"/>
      <c r="P50" s="261"/>
      <c r="Q50" s="262"/>
    </row>
    <row r="51" spans="1:17" ht="15">
      <c r="A51" s="120">
        <v>17107</v>
      </c>
      <c r="B51" s="121" t="s">
        <v>87</v>
      </c>
      <c r="C51" s="6" t="s">
        <v>88</v>
      </c>
      <c r="D51" s="6" t="s">
        <v>89</v>
      </c>
      <c r="E51" s="6">
        <v>1</v>
      </c>
      <c r="F51" s="6" t="s">
        <v>19</v>
      </c>
      <c r="G51" s="61">
        <v>500000</v>
      </c>
      <c r="H51" s="6" t="s">
        <v>30</v>
      </c>
      <c r="I51" s="62">
        <v>49</v>
      </c>
      <c r="J51" s="62">
        <v>6</v>
      </c>
      <c r="K51" s="63">
        <v>0.09</v>
      </c>
      <c r="L51" s="64">
        <v>42828</v>
      </c>
      <c r="M51" s="236" t="s">
        <v>182</v>
      </c>
      <c r="N51" s="273"/>
      <c r="O51" s="273"/>
      <c r="P51" s="273"/>
      <c r="Q51" s="274"/>
    </row>
    <row r="52" spans="1:17" ht="15">
      <c r="A52" s="6">
        <v>17273</v>
      </c>
      <c r="B52" s="6" t="s">
        <v>90</v>
      </c>
      <c r="C52" s="65" t="s">
        <v>91</v>
      </c>
      <c r="D52" s="6" t="s">
        <v>92</v>
      </c>
      <c r="E52" s="6">
        <v>2</v>
      </c>
      <c r="F52" s="6" t="s">
        <v>93</v>
      </c>
      <c r="G52" s="61">
        <v>950000</v>
      </c>
      <c r="H52" s="6" t="s">
        <v>30</v>
      </c>
      <c r="I52" s="62">
        <v>30</v>
      </c>
      <c r="J52" s="62">
        <v>9</v>
      </c>
      <c r="K52" s="63">
        <v>0.09</v>
      </c>
      <c r="L52" s="64">
        <v>42828</v>
      </c>
      <c r="M52" s="260" t="s">
        <v>211</v>
      </c>
      <c r="N52" s="261"/>
      <c r="O52" s="261"/>
      <c r="P52" s="261"/>
      <c r="Q52" s="262"/>
    </row>
    <row r="53" spans="1:17" ht="15">
      <c r="A53" s="6">
        <v>17281</v>
      </c>
      <c r="B53" s="6" t="s">
        <v>94</v>
      </c>
      <c r="C53" s="65" t="s">
        <v>95</v>
      </c>
      <c r="D53" s="6" t="s">
        <v>96</v>
      </c>
      <c r="E53" s="6">
        <v>3</v>
      </c>
      <c r="F53" s="6" t="s">
        <v>19</v>
      </c>
      <c r="G53" s="61">
        <v>1250000</v>
      </c>
      <c r="H53" s="6" t="s">
        <v>30</v>
      </c>
      <c r="I53" s="62">
        <v>126</v>
      </c>
      <c r="J53" s="62">
        <v>11</v>
      </c>
      <c r="K53" s="63">
        <v>0.09</v>
      </c>
      <c r="L53" s="64">
        <v>42828</v>
      </c>
      <c r="M53" s="260" t="s">
        <v>211</v>
      </c>
      <c r="N53" s="261"/>
      <c r="O53" s="261"/>
      <c r="P53" s="261"/>
      <c r="Q53" s="262"/>
    </row>
    <row r="54" spans="1:17" ht="15">
      <c r="A54" s="6">
        <v>17012</v>
      </c>
      <c r="B54" s="6" t="s">
        <v>97</v>
      </c>
      <c r="C54" s="65" t="s">
        <v>95</v>
      </c>
      <c r="D54" s="6" t="s">
        <v>96</v>
      </c>
      <c r="E54" s="6">
        <v>3</v>
      </c>
      <c r="F54" s="6" t="s">
        <v>19</v>
      </c>
      <c r="G54" s="61">
        <v>3000000</v>
      </c>
      <c r="H54" s="6" t="s">
        <v>30</v>
      </c>
      <c r="I54" s="62">
        <v>74</v>
      </c>
      <c r="J54" s="62">
        <v>50</v>
      </c>
      <c r="K54" s="63">
        <v>0.09</v>
      </c>
      <c r="L54" s="64">
        <v>42828</v>
      </c>
      <c r="M54" s="260" t="s">
        <v>211</v>
      </c>
      <c r="N54" s="261"/>
      <c r="O54" s="261"/>
      <c r="P54" s="261"/>
      <c r="Q54" s="262"/>
    </row>
    <row r="55" spans="1:17" ht="15">
      <c r="A55" s="6">
        <v>17076</v>
      </c>
      <c r="B55" s="6" t="s">
        <v>98</v>
      </c>
      <c r="C55" s="6" t="s">
        <v>99</v>
      </c>
      <c r="D55" s="6" t="s">
        <v>100</v>
      </c>
      <c r="E55" s="6">
        <v>3</v>
      </c>
      <c r="F55" s="6" t="s">
        <v>19</v>
      </c>
      <c r="G55" s="61">
        <v>0</v>
      </c>
      <c r="H55" s="6" t="s">
        <v>8</v>
      </c>
      <c r="I55" s="62">
        <v>124</v>
      </c>
      <c r="J55" s="62">
        <v>21</v>
      </c>
      <c r="K55" s="63">
        <v>0.09</v>
      </c>
      <c r="L55" s="64">
        <v>42828</v>
      </c>
      <c r="M55" s="260" t="s">
        <v>149</v>
      </c>
      <c r="N55" s="261"/>
      <c r="O55" s="261"/>
      <c r="P55" s="261"/>
      <c r="Q55" s="262"/>
    </row>
    <row r="56" spans="1:17" ht="15">
      <c r="A56" s="6">
        <v>17372</v>
      </c>
      <c r="B56" s="6" t="s">
        <v>101</v>
      </c>
      <c r="C56" s="6" t="s">
        <v>102</v>
      </c>
      <c r="D56" s="6" t="s">
        <v>103</v>
      </c>
      <c r="E56" s="6">
        <v>4</v>
      </c>
      <c r="F56" s="6" t="s">
        <v>19</v>
      </c>
      <c r="G56" s="61">
        <v>740000</v>
      </c>
      <c r="H56" s="6" t="s">
        <v>30</v>
      </c>
      <c r="I56" s="62">
        <v>48</v>
      </c>
      <c r="J56" s="62">
        <v>7</v>
      </c>
      <c r="K56" s="63">
        <v>0.09</v>
      </c>
      <c r="L56" s="64">
        <v>42828</v>
      </c>
      <c r="M56" s="260" t="s">
        <v>212</v>
      </c>
      <c r="N56" s="261"/>
      <c r="O56" s="261"/>
      <c r="P56" s="261"/>
      <c r="Q56" s="262"/>
    </row>
    <row r="57" spans="1:17" ht="15">
      <c r="A57" s="6">
        <v>17208</v>
      </c>
      <c r="B57" s="6" t="s">
        <v>104</v>
      </c>
      <c r="C57" s="6" t="s">
        <v>105</v>
      </c>
      <c r="D57" s="6" t="s">
        <v>106</v>
      </c>
      <c r="E57" s="6">
        <v>6</v>
      </c>
      <c r="F57" s="6" t="s">
        <v>75</v>
      </c>
      <c r="G57" s="61">
        <v>300000</v>
      </c>
      <c r="H57" s="6" t="s">
        <v>8</v>
      </c>
      <c r="I57" s="62">
        <v>50</v>
      </c>
      <c r="J57" s="62">
        <v>5</v>
      </c>
      <c r="K57" s="63">
        <v>0.09</v>
      </c>
      <c r="L57" s="64">
        <v>42828</v>
      </c>
      <c r="M57" s="260" t="s">
        <v>176</v>
      </c>
      <c r="N57" s="261"/>
      <c r="O57" s="261"/>
      <c r="P57" s="261"/>
      <c r="Q57" s="262"/>
    </row>
    <row r="58" spans="1:17" ht="15">
      <c r="A58" s="6">
        <v>17007</v>
      </c>
      <c r="B58" s="6" t="s">
        <v>107</v>
      </c>
      <c r="C58" s="6" t="s">
        <v>108</v>
      </c>
      <c r="D58" s="6" t="s">
        <v>109</v>
      </c>
      <c r="E58" s="6">
        <v>6</v>
      </c>
      <c r="F58" s="6" t="s">
        <v>19</v>
      </c>
      <c r="G58" s="61">
        <v>1220000</v>
      </c>
      <c r="H58" s="6" t="s">
        <v>8</v>
      </c>
      <c r="I58" s="62">
        <v>44</v>
      </c>
      <c r="J58" s="62">
        <v>11</v>
      </c>
      <c r="K58" s="63">
        <v>0.09</v>
      </c>
      <c r="L58" s="64">
        <v>42828</v>
      </c>
      <c r="M58" s="260" t="s">
        <v>212</v>
      </c>
      <c r="N58" s="261"/>
      <c r="O58" s="261"/>
      <c r="P58" s="261"/>
      <c r="Q58" s="262"/>
    </row>
    <row r="59" spans="1:17" ht="15">
      <c r="A59" s="6">
        <v>17204</v>
      </c>
      <c r="B59" s="6" t="s">
        <v>110</v>
      </c>
      <c r="C59" s="6" t="s">
        <v>111</v>
      </c>
      <c r="D59" s="6" t="s">
        <v>18</v>
      </c>
      <c r="E59" s="6">
        <v>7</v>
      </c>
      <c r="F59" s="6" t="s">
        <v>19</v>
      </c>
      <c r="G59" s="61">
        <v>1935000</v>
      </c>
      <c r="H59" s="6" t="s">
        <v>8</v>
      </c>
      <c r="I59" s="62">
        <v>72</v>
      </c>
      <c r="J59" s="62">
        <v>40</v>
      </c>
      <c r="K59" s="63">
        <v>0.09</v>
      </c>
      <c r="L59" s="64">
        <v>42828</v>
      </c>
      <c r="M59" s="260" t="s">
        <v>176</v>
      </c>
      <c r="N59" s="261"/>
      <c r="O59" s="261"/>
      <c r="P59" s="261"/>
      <c r="Q59" s="262"/>
    </row>
    <row r="60" spans="1:17" ht="15">
      <c r="A60" s="6">
        <v>17179</v>
      </c>
      <c r="B60" s="6" t="s">
        <v>112</v>
      </c>
      <c r="C60" s="65" t="s">
        <v>17</v>
      </c>
      <c r="D60" s="6" t="s">
        <v>18</v>
      </c>
      <c r="E60" s="6">
        <v>7</v>
      </c>
      <c r="F60" s="6" t="s">
        <v>19</v>
      </c>
      <c r="G60" s="61">
        <v>0</v>
      </c>
      <c r="H60" s="6" t="s">
        <v>30</v>
      </c>
      <c r="I60" s="62">
        <v>174</v>
      </c>
      <c r="J60" s="62">
        <v>54</v>
      </c>
      <c r="K60" s="63">
        <v>0.09</v>
      </c>
      <c r="L60" s="64">
        <v>42828</v>
      </c>
      <c r="M60" s="260" t="s">
        <v>213</v>
      </c>
      <c r="N60" s="261"/>
      <c r="O60" s="261"/>
      <c r="P60" s="261"/>
      <c r="Q60" s="262"/>
    </row>
    <row r="61" spans="1:17" ht="15">
      <c r="A61" s="6">
        <v>17205</v>
      </c>
      <c r="B61" s="6" t="s">
        <v>113</v>
      </c>
      <c r="C61" s="65" t="s">
        <v>17</v>
      </c>
      <c r="D61" s="6" t="s">
        <v>18</v>
      </c>
      <c r="E61" s="6">
        <v>7</v>
      </c>
      <c r="F61" s="6" t="s">
        <v>19</v>
      </c>
      <c r="G61" s="61">
        <v>3000000</v>
      </c>
      <c r="H61" s="6" t="s">
        <v>8</v>
      </c>
      <c r="I61" s="62">
        <v>146</v>
      </c>
      <c r="J61" s="62">
        <v>53</v>
      </c>
      <c r="K61" s="63">
        <v>0.09</v>
      </c>
      <c r="L61" s="64">
        <v>42828</v>
      </c>
      <c r="M61" s="260" t="s">
        <v>212</v>
      </c>
      <c r="N61" s="261"/>
      <c r="O61" s="261"/>
      <c r="P61" s="261"/>
      <c r="Q61" s="262"/>
    </row>
    <row r="62" spans="1:17" ht="15">
      <c r="A62" s="6">
        <v>17290</v>
      </c>
      <c r="B62" s="6" t="s">
        <v>114</v>
      </c>
      <c r="C62" s="6" t="s">
        <v>115</v>
      </c>
      <c r="D62" s="6" t="s">
        <v>33</v>
      </c>
      <c r="E62" s="6">
        <v>8</v>
      </c>
      <c r="F62" s="6" t="s">
        <v>19</v>
      </c>
      <c r="G62" s="61">
        <v>2055000</v>
      </c>
      <c r="H62" s="6" t="s">
        <v>30</v>
      </c>
      <c r="I62" s="62">
        <v>45</v>
      </c>
      <c r="J62" s="62">
        <v>17</v>
      </c>
      <c r="K62" s="63">
        <v>0.09</v>
      </c>
      <c r="L62" s="64">
        <v>42828</v>
      </c>
      <c r="M62" s="260" t="s">
        <v>176</v>
      </c>
      <c r="N62" s="261"/>
      <c r="O62" s="261"/>
      <c r="P62" s="261"/>
      <c r="Q62" s="262"/>
    </row>
    <row r="63" spans="1:17" ht="15">
      <c r="A63" s="6">
        <v>17013</v>
      </c>
      <c r="B63" s="6" t="s">
        <v>116</v>
      </c>
      <c r="C63" s="65" t="s">
        <v>26</v>
      </c>
      <c r="D63" s="6" t="s">
        <v>27</v>
      </c>
      <c r="E63" s="6">
        <v>9</v>
      </c>
      <c r="F63" s="6" t="s">
        <v>19</v>
      </c>
      <c r="G63" s="61">
        <v>3000000</v>
      </c>
      <c r="H63" s="6" t="s">
        <v>8</v>
      </c>
      <c r="I63" s="62">
        <v>81</v>
      </c>
      <c r="J63" s="62">
        <v>50</v>
      </c>
      <c r="K63" s="63">
        <v>0.09</v>
      </c>
      <c r="L63" s="64">
        <v>42828</v>
      </c>
      <c r="M63" s="260" t="s">
        <v>211</v>
      </c>
      <c r="N63" s="261"/>
      <c r="O63" s="261"/>
      <c r="P63" s="261"/>
      <c r="Q63" s="262"/>
    </row>
    <row r="64" spans="1:17" ht="15">
      <c r="A64" s="6">
        <v>17026</v>
      </c>
      <c r="B64" s="6" t="s">
        <v>117</v>
      </c>
      <c r="C64" s="65" t="s">
        <v>26</v>
      </c>
      <c r="D64" s="6" t="s">
        <v>27</v>
      </c>
      <c r="E64" s="6">
        <v>9</v>
      </c>
      <c r="F64" s="6" t="s">
        <v>19</v>
      </c>
      <c r="G64" s="61">
        <v>0</v>
      </c>
      <c r="H64" s="6" t="s">
        <v>8</v>
      </c>
      <c r="I64" s="62">
        <v>84</v>
      </c>
      <c r="J64" s="62">
        <v>50</v>
      </c>
      <c r="K64" s="63">
        <v>0.09</v>
      </c>
      <c r="L64" s="64">
        <v>42828</v>
      </c>
      <c r="M64" s="260" t="s">
        <v>153</v>
      </c>
      <c r="N64" s="261"/>
      <c r="O64" s="261"/>
      <c r="P64" s="261"/>
      <c r="Q64" s="262"/>
    </row>
    <row r="65" spans="1:17" ht="15">
      <c r="A65" s="6">
        <v>17042</v>
      </c>
      <c r="B65" s="6" t="s">
        <v>118</v>
      </c>
      <c r="C65" s="65" t="s">
        <v>119</v>
      </c>
      <c r="D65" s="6" t="s">
        <v>78</v>
      </c>
      <c r="E65" s="6">
        <v>11</v>
      </c>
      <c r="F65" s="6" t="s">
        <v>19</v>
      </c>
      <c r="G65" s="61">
        <v>2500000</v>
      </c>
      <c r="H65" s="6" t="s">
        <v>30</v>
      </c>
      <c r="I65" s="62">
        <v>132</v>
      </c>
      <c r="J65" s="62">
        <v>42</v>
      </c>
      <c r="K65" s="63">
        <v>0.09</v>
      </c>
      <c r="L65" s="64">
        <v>42828</v>
      </c>
      <c r="M65" s="260" t="s">
        <v>211</v>
      </c>
      <c r="N65" s="261"/>
      <c r="O65" s="261"/>
      <c r="P65" s="261"/>
      <c r="Q65" s="262"/>
    </row>
    <row r="66" spans="1:17" ht="15">
      <c r="A66" s="122">
        <v>17094</v>
      </c>
      <c r="B66" s="122" t="s">
        <v>120</v>
      </c>
      <c r="C66" s="72" t="s">
        <v>119</v>
      </c>
      <c r="D66" s="122" t="s">
        <v>78</v>
      </c>
      <c r="E66" s="122">
        <v>11</v>
      </c>
      <c r="F66" s="122" t="s">
        <v>19</v>
      </c>
      <c r="G66" s="123">
        <v>2500000</v>
      </c>
      <c r="H66" s="122" t="s">
        <v>8</v>
      </c>
      <c r="I66" s="124">
        <v>128</v>
      </c>
      <c r="J66" s="124">
        <v>42</v>
      </c>
      <c r="K66" s="125">
        <v>0.09</v>
      </c>
      <c r="L66" s="126">
        <v>42828</v>
      </c>
      <c r="M66" s="260" t="s">
        <v>211</v>
      </c>
      <c r="N66" s="261"/>
      <c r="O66" s="261"/>
      <c r="P66" s="261"/>
      <c r="Q66" s="262"/>
    </row>
    <row r="67" spans="1:17" ht="15">
      <c r="A67" s="6">
        <v>17258</v>
      </c>
      <c r="B67" s="6" t="s">
        <v>123</v>
      </c>
      <c r="C67" s="65" t="s">
        <v>124</v>
      </c>
      <c r="D67" s="6" t="s">
        <v>125</v>
      </c>
      <c r="E67" s="6">
        <v>10</v>
      </c>
      <c r="F67" s="6" t="s">
        <v>19</v>
      </c>
      <c r="G67" s="61">
        <v>1000000</v>
      </c>
      <c r="H67" s="6" t="s">
        <v>8</v>
      </c>
      <c r="I67" s="62">
        <v>88</v>
      </c>
      <c r="J67" s="62">
        <v>8</v>
      </c>
      <c r="K67" s="63">
        <v>0.09</v>
      </c>
      <c r="L67" s="64">
        <v>42828</v>
      </c>
      <c r="M67" s="260" t="s">
        <v>129</v>
      </c>
      <c r="N67" s="261"/>
      <c r="O67" s="261"/>
      <c r="P67" s="261"/>
      <c r="Q67" s="262"/>
    </row>
    <row r="68" spans="1:17" ht="15">
      <c r="A68" s="6">
        <v>17069</v>
      </c>
      <c r="B68" s="6" t="s">
        <v>126</v>
      </c>
      <c r="C68" s="65" t="s">
        <v>127</v>
      </c>
      <c r="D68" s="6" t="s">
        <v>128</v>
      </c>
      <c r="E68" s="6">
        <v>8</v>
      </c>
      <c r="F68" s="6" t="s">
        <v>19</v>
      </c>
      <c r="G68" s="61">
        <v>0</v>
      </c>
      <c r="H68" s="6" t="s">
        <v>20</v>
      </c>
      <c r="I68" s="62">
        <v>100</v>
      </c>
      <c r="J68" s="62">
        <v>30</v>
      </c>
      <c r="K68" s="63">
        <v>0.09</v>
      </c>
      <c r="L68" s="64">
        <v>42828</v>
      </c>
      <c r="M68" s="260" t="s">
        <v>149</v>
      </c>
      <c r="N68" s="261"/>
      <c r="O68" s="261"/>
      <c r="P68" s="261"/>
      <c r="Q68" s="262"/>
    </row>
    <row r="69" spans="1:17" ht="15.75" thickBot="1">
      <c r="A69" s="122">
        <v>17416</v>
      </c>
      <c r="B69" s="122" t="s">
        <v>139</v>
      </c>
      <c r="C69" s="72" t="s">
        <v>17</v>
      </c>
      <c r="D69" s="122" t="s">
        <v>18</v>
      </c>
      <c r="E69" s="122">
        <v>7</v>
      </c>
      <c r="F69" s="122" t="s">
        <v>19</v>
      </c>
      <c r="G69" s="123">
        <v>0</v>
      </c>
      <c r="H69" s="122" t="s">
        <v>8</v>
      </c>
      <c r="I69" s="124">
        <v>240</v>
      </c>
      <c r="J69" s="124">
        <v>20</v>
      </c>
      <c r="K69" s="125">
        <v>0.04</v>
      </c>
      <c r="L69" s="126">
        <v>42829</v>
      </c>
      <c r="M69" s="280" t="s">
        <v>153</v>
      </c>
      <c r="N69" s="281"/>
      <c r="O69" s="281"/>
      <c r="P69" s="281"/>
      <c r="Q69" s="282"/>
    </row>
    <row r="70" spans="1:17" ht="15">
      <c r="A70" s="275" t="s">
        <v>134</v>
      </c>
      <c r="B70" s="276"/>
      <c r="C70" s="276"/>
      <c r="D70" s="276"/>
      <c r="E70" s="276"/>
      <c r="F70" s="276"/>
      <c r="G70" s="167">
        <f>SUM(G42,G51,G55:G59,G62)</f>
        <v>8200000</v>
      </c>
      <c r="H70" s="165" t="s">
        <v>6</v>
      </c>
      <c r="I70" s="168">
        <f>SUM(I42,I51,I55,I56,I57,I58,I59,I62)</f>
        <v>545</v>
      </c>
      <c r="J70" s="168">
        <f>SUM(J42,J51,J55,J56,J57,J58,J59,J62)</f>
        <v>119</v>
      </c>
      <c r="K70" s="283"/>
      <c r="L70" s="284"/>
      <c r="M70" s="284"/>
      <c r="N70" s="284"/>
      <c r="O70" s="284"/>
      <c r="P70" s="284"/>
      <c r="Q70" s="285"/>
    </row>
    <row r="71" spans="1:17" ht="15">
      <c r="A71" s="287" t="s">
        <v>133</v>
      </c>
      <c r="B71" s="298"/>
      <c r="C71" s="298"/>
      <c r="D71" s="298"/>
      <c r="E71" s="298"/>
      <c r="F71" s="298"/>
      <c r="G71" s="61">
        <f>SUM(G43:G50,G52:G54,G60:G61,G63:G69)</f>
        <v>28910000</v>
      </c>
      <c r="H71" s="59" t="s">
        <v>6</v>
      </c>
      <c r="I71" s="127">
        <f>SUM(I43:I50,I52:I54,I60:I61,I63:I69)</f>
        <v>3310</v>
      </c>
      <c r="J71" s="127">
        <f>SUM(J43:J50,J52:J54,J60:J61,J63:J69)</f>
        <v>706</v>
      </c>
      <c r="K71" s="299"/>
      <c r="L71" s="258"/>
      <c r="M71" s="258"/>
      <c r="N71" s="258"/>
      <c r="O71" s="258"/>
      <c r="P71" s="258"/>
      <c r="Q71" s="259"/>
    </row>
    <row r="72" spans="1:17" ht="16.5" thickBot="1">
      <c r="A72" s="300" t="s">
        <v>135</v>
      </c>
      <c r="B72" s="301"/>
      <c r="C72" s="301"/>
      <c r="D72" s="301"/>
      <c r="E72" s="301"/>
      <c r="F72" s="301"/>
      <c r="G72" s="161">
        <f>SUM(G70:G71)</f>
        <v>37110000</v>
      </c>
      <c r="H72" s="162" t="s">
        <v>6</v>
      </c>
      <c r="I72" s="163">
        <f>SUM(I70:I71)</f>
        <v>3855</v>
      </c>
      <c r="J72" s="163">
        <f>SUM(J70:J71)</f>
        <v>825</v>
      </c>
      <c r="K72" s="302"/>
      <c r="L72" s="303"/>
      <c r="M72" s="303"/>
      <c r="N72" s="303"/>
      <c r="O72" s="303"/>
      <c r="P72" s="303"/>
      <c r="Q72" s="304"/>
    </row>
    <row r="73" spans="1:17" ht="15">
      <c r="A73" s="275" t="s">
        <v>188</v>
      </c>
      <c r="B73" s="276"/>
      <c r="C73" s="276"/>
      <c r="D73" s="276"/>
      <c r="E73" s="276"/>
      <c r="F73" s="276"/>
      <c r="G73" s="164">
        <f>SUM(G42+G57+G59+G62)</f>
        <v>5740000</v>
      </c>
      <c r="H73" s="165" t="s">
        <v>6</v>
      </c>
      <c r="I73" s="166">
        <f>SUM(I42+I57+I59+I62)</f>
        <v>280</v>
      </c>
      <c r="J73" s="166">
        <f>SUM(J42+J57+J59+J62)</f>
        <v>74</v>
      </c>
      <c r="K73" s="277"/>
      <c r="L73" s="278"/>
      <c r="M73" s="278"/>
      <c r="N73" s="278"/>
      <c r="O73" s="278"/>
      <c r="P73" s="278"/>
      <c r="Q73" s="279"/>
    </row>
    <row r="74" spans="1:17" ht="15" customHeight="1">
      <c r="A74" s="287" t="s">
        <v>189</v>
      </c>
      <c r="B74" s="288"/>
      <c r="C74" s="288"/>
      <c r="D74" s="288"/>
      <c r="E74" s="288"/>
      <c r="F74" s="288"/>
      <c r="G74" s="17">
        <f>SUM(G43+G46+G50)</f>
        <v>7610000</v>
      </c>
      <c r="H74" s="59" t="s">
        <v>6</v>
      </c>
      <c r="I74" s="37">
        <f>SUM(I43+I46+I50)</f>
        <v>683</v>
      </c>
      <c r="J74" s="37">
        <f>SUM(J43+J46+J50)</f>
        <v>122</v>
      </c>
      <c r="K74" s="203"/>
      <c r="L74" s="196"/>
      <c r="M74" s="196"/>
      <c r="N74" s="196"/>
      <c r="O74" s="196"/>
      <c r="P74" s="196"/>
      <c r="Q74" s="197"/>
    </row>
    <row r="75" spans="1:17" ht="15" customHeight="1" thickBot="1">
      <c r="A75" s="289" t="s">
        <v>190</v>
      </c>
      <c r="B75" s="290"/>
      <c r="C75" s="290"/>
      <c r="D75" s="290"/>
      <c r="E75" s="290"/>
      <c r="F75" s="290"/>
      <c r="G75" s="156">
        <f>SUM(G48)</f>
        <v>1100000</v>
      </c>
      <c r="H75" s="158" t="s">
        <v>6</v>
      </c>
      <c r="I75" s="159">
        <f>SUM(I48)</f>
        <v>242</v>
      </c>
      <c r="J75" s="160">
        <f>SUM(J48)</f>
        <v>21</v>
      </c>
      <c r="K75" s="291"/>
      <c r="L75" s="292"/>
      <c r="M75" s="292"/>
      <c r="N75" s="292"/>
      <c r="O75" s="292"/>
      <c r="P75" s="292"/>
      <c r="Q75" s="293"/>
    </row>
    <row r="76" spans="1:17" ht="15" customHeight="1">
      <c r="A76" s="249" t="s">
        <v>191</v>
      </c>
      <c r="B76" s="250"/>
      <c r="C76" s="250"/>
      <c r="D76" s="250"/>
      <c r="E76" s="250"/>
      <c r="F76" s="250"/>
      <c r="G76" s="157">
        <f>Q37-G73</f>
        <v>500000</v>
      </c>
      <c r="H76" s="305"/>
      <c r="I76" s="278"/>
      <c r="J76" s="278"/>
      <c r="K76" s="278"/>
      <c r="L76" s="278"/>
      <c r="M76" s="278"/>
      <c r="N76" s="278"/>
      <c r="O76" s="278"/>
      <c r="P76" s="278"/>
      <c r="Q76" s="279"/>
    </row>
    <row r="77" spans="1:17" ht="15">
      <c r="A77" s="294" t="s">
        <v>192</v>
      </c>
      <c r="B77" s="295"/>
      <c r="C77" s="295"/>
      <c r="D77" s="295"/>
      <c r="E77" s="295"/>
      <c r="F77" s="295"/>
      <c r="G77" s="60">
        <f>Q39-G74</f>
        <v>3189235</v>
      </c>
      <c r="H77" s="306"/>
      <c r="I77" s="307"/>
      <c r="J77" s="307"/>
      <c r="K77" s="307"/>
      <c r="L77" s="307"/>
      <c r="M77" s="307"/>
      <c r="N77" s="307"/>
      <c r="O77" s="307"/>
      <c r="P77" s="307"/>
      <c r="Q77" s="308"/>
    </row>
    <row r="78" spans="1:17" ht="15">
      <c r="A78" s="294" t="s">
        <v>193</v>
      </c>
      <c r="B78" s="295"/>
      <c r="C78" s="295"/>
      <c r="D78" s="295"/>
      <c r="E78" s="295"/>
      <c r="F78" s="295"/>
      <c r="G78" s="60">
        <f>Q38-G75</f>
        <v>5900000</v>
      </c>
      <c r="H78" s="306"/>
      <c r="I78" s="307"/>
      <c r="J78" s="307"/>
      <c r="K78" s="307"/>
      <c r="L78" s="307"/>
      <c r="M78" s="307"/>
      <c r="N78" s="307"/>
      <c r="O78" s="307"/>
      <c r="P78" s="307"/>
      <c r="Q78" s="308"/>
    </row>
    <row r="79" spans="6:7" ht="15">
      <c r="F79" s="198"/>
      <c r="G79" s="55"/>
    </row>
    <row r="80" spans="1:13" ht="15">
      <c r="A80" s="286" t="s">
        <v>136</v>
      </c>
      <c r="B80" s="286"/>
      <c r="C80" s="286"/>
      <c r="D80" s="286"/>
      <c r="E80" s="286"/>
      <c r="F80" s="286"/>
      <c r="G80" s="286"/>
      <c r="H80" s="286"/>
      <c r="I80" s="286"/>
      <c r="J80" s="286"/>
      <c r="K80" s="286"/>
      <c r="L80" s="286"/>
      <c r="M80" s="286"/>
    </row>
    <row r="81" spans="1:13" ht="15">
      <c r="A81" s="286" t="s">
        <v>29</v>
      </c>
      <c r="B81" s="286"/>
      <c r="C81" s="286"/>
      <c r="D81" s="286"/>
      <c r="E81" s="286"/>
      <c r="F81" s="286"/>
      <c r="G81" s="286"/>
      <c r="H81" s="286"/>
      <c r="I81" s="286"/>
      <c r="J81" s="286"/>
      <c r="K81" s="286"/>
      <c r="L81" s="286"/>
      <c r="M81" s="286"/>
    </row>
    <row r="82" spans="1:13" ht="15">
      <c r="A82" s="286" t="s">
        <v>24</v>
      </c>
      <c r="B82" s="286"/>
      <c r="C82" s="286"/>
      <c r="D82" s="286"/>
      <c r="E82" s="286"/>
      <c r="F82" s="286"/>
      <c r="G82" s="286"/>
      <c r="H82" s="286"/>
      <c r="I82" s="286"/>
      <c r="J82" s="286"/>
      <c r="K82" s="286"/>
      <c r="L82" s="286"/>
      <c r="M82" s="286"/>
    </row>
  </sheetData>
  <sheetProtection/>
  <mergeCells count="104">
    <mergeCell ref="A78:F78"/>
    <mergeCell ref="H78:Q78"/>
    <mergeCell ref="A80:M80"/>
    <mergeCell ref="A81:M81"/>
    <mergeCell ref="A82:M82"/>
    <mergeCell ref="A74:F74"/>
    <mergeCell ref="A75:F75"/>
    <mergeCell ref="K75:Q75"/>
    <mergeCell ref="A76:F76"/>
    <mergeCell ref="H76:Q76"/>
    <mergeCell ref="A77:F77"/>
    <mergeCell ref="H77:Q77"/>
    <mergeCell ref="A71:F71"/>
    <mergeCell ref="K71:Q71"/>
    <mergeCell ref="A72:F72"/>
    <mergeCell ref="K72:Q72"/>
    <mergeCell ref="A73:F73"/>
    <mergeCell ref="K73:Q73"/>
    <mergeCell ref="M65:Q65"/>
    <mergeCell ref="M66:Q66"/>
    <mergeCell ref="M67:Q67"/>
    <mergeCell ref="M68:Q68"/>
    <mergeCell ref="M69:Q69"/>
    <mergeCell ref="A70:F70"/>
    <mergeCell ref="K70:Q70"/>
    <mergeCell ref="M59:Q59"/>
    <mergeCell ref="M60:Q60"/>
    <mergeCell ref="M61:Q61"/>
    <mergeCell ref="M62:Q62"/>
    <mergeCell ref="M63:Q63"/>
    <mergeCell ref="M64:Q64"/>
    <mergeCell ref="M53:Q53"/>
    <mergeCell ref="M54:Q54"/>
    <mergeCell ref="M55:Q55"/>
    <mergeCell ref="M56:Q56"/>
    <mergeCell ref="M57:Q57"/>
    <mergeCell ref="M58:Q58"/>
    <mergeCell ref="M47:Q47"/>
    <mergeCell ref="M48:Q48"/>
    <mergeCell ref="M49:Q49"/>
    <mergeCell ref="M50:Q50"/>
    <mergeCell ref="M51:Q51"/>
    <mergeCell ref="M52:Q52"/>
    <mergeCell ref="M41:Q41"/>
    <mergeCell ref="M42:Q42"/>
    <mergeCell ref="M43:Q43"/>
    <mergeCell ref="M44:Q44"/>
    <mergeCell ref="M45:Q45"/>
    <mergeCell ref="M46:Q46"/>
    <mergeCell ref="A35:F35"/>
    <mergeCell ref="H35:Q35"/>
    <mergeCell ref="M37:P37"/>
    <mergeCell ref="M38:P38"/>
    <mergeCell ref="M39:P39"/>
    <mergeCell ref="A40:B40"/>
    <mergeCell ref="M40:P40"/>
    <mergeCell ref="M30:Q30"/>
    <mergeCell ref="M31:Q31"/>
    <mergeCell ref="M32:Q32"/>
    <mergeCell ref="A33:F33"/>
    <mergeCell ref="K33:Q33"/>
    <mergeCell ref="A34:F34"/>
    <mergeCell ref="K34:Q34"/>
    <mergeCell ref="M24:Q24"/>
    <mergeCell ref="M25:Q25"/>
    <mergeCell ref="M26:Q26"/>
    <mergeCell ref="M27:Q27"/>
    <mergeCell ref="M28:Q28"/>
    <mergeCell ref="M29:Q29"/>
    <mergeCell ref="A20:F20"/>
    <mergeCell ref="H20:Q20"/>
    <mergeCell ref="A22:F22"/>
    <mergeCell ref="H22:Q22"/>
    <mergeCell ref="A23:B23"/>
    <mergeCell ref="H23:J23"/>
    <mergeCell ref="K23:L23"/>
    <mergeCell ref="M23:O23"/>
    <mergeCell ref="P23:Q23"/>
    <mergeCell ref="A21:F21"/>
    <mergeCell ref="M15:Q15"/>
    <mergeCell ref="M16:Q16"/>
    <mergeCell ref="M17:Q17"/>
    <mergeCell ref="A18:F18"/>
    <mergeCell ref="K18:Q18"/>
    <mergeCell ref="A19:F19"/>
    <mergeCell ref="K19:Q19"/>
    <mergeCell ref="M9:Q9"/>
    <mergeCell ref="M10:Q10"/>
    <mergeCell ref="M11:Q11"/>
    <mergeCell ref="M12:Q12"/>
    <mergeCell ref="M13:Q13"/>
    <mergeCell ref="M14:Q14"/>
    <mergeCell ref="M7:P7"/>
    <mergeCell ref="A8:B8"/>
    <mergeCell ref="H8:J8"/>
    <mergeCell ref="K8:L8"/>
    <mergeCell ref="M8:O8"/>
    <mergeCell ref="P8:Q8"/>
    <mergeCell ref="A1:Q1"/>
    <mergeCell ref="A2:Q2"/>
    <mergeCell ref="A3:Q3"/>
    <mergeCell ref="A4:Q4"/>
    <mergeCell ref="A5:D5"/>
    <mergeCell ref="M6:P6"/>
  </mergeCells>
  <printOptions/>
  <pageMargins left="0.7" right="0.7" top="0.75" bottom="0.75" header="0.3" footer="0.3"/>
  <pageSetup fitToHeight="2"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81"/>
  <sheetViews>
    <sheetView showGridLines="0" zoomScalePageLayoutView="0" workbookViewId="0" topLeftCell="A7">
      <selection activeCell="A7" sqref="A1:IV16384"/>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200</v>
      </c>
      <c r="B2" s="219"/>
      <c r="C2" s="219"/>
      <c r="D2" s="219"/>
      <c r="E2" s="219"/>
      <c r="F2" s="219"/>
      <c r="G2" s="219"/>
      <c r="H2" s="219"/>
      <c r="I2" s="219"/>
      <c r="J2" s="219"/>
      <c r="K2" s="219"/>
      <c r="L2" s="219"/>
      <c r="M2" s="218"/>
      <c r="N2" s="218"/>
      <c r="O2" s="218"/>
      <c r="P2" s="218"/>
      <c r="Q2" s="218"/>
    </row>
    <row r="3" spans="1:17" ht="12.75" customHeight="1">
      <c r="A3" s="220" t="s">
        <v>179</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88"/>
      <c r="F5" s="188"/>
      <c r="G5" s="188"/>
      <c r="H5" s="188"/>
      <c r="I5" s="188"/>
      <c r="J5" s="188"/>
      <c r="K5" s="188"/>
      <c r="L5" s="188"/>
    </row>
    <row r="6" spans="1:17" ht="14.25" customHeight="1">
      <c r="A6" s="189"/>
      <c r="B6" s="190"/>
      <c r="C6" s="190"/>
      <c r="D6" s="190"/>
      <c r="E6" s="188"/>
      <c r="F6" s="188"/>
      <c r="G6" s="188"/>
      <c r="H6" s="188"/>
      <c r="I6" s="188"/>
      <c r="J6" s="188"/>
      <c r="K6" s="188"/>
      <c r="L6" s="188"/>
      <c r="M6" s="224" t="s">
        <v>132</v>
      </c>
      <c r="N6" s="224"/>
      <c r="O6" s="224"/>
      <c r="P6" s="224"/>
      <c r="Q6" s="82">
        <v>4000000</v>
      </c>
    </row>
    <row r="7" spans="1:17" ht="14.25" customHeight="1">
      <c r="A7" s="189"/>
      <c r="B7" s="190"/>
      <c r="C7" s="190"/>
      <c r="D7" s="190"/>
      <c r="E7" s="188"/>
      <c r="F7" s="188"/>
      <c r="G7" s="188"/>
      <c r="H7" s="188"/>
      <c r="I7" s="188"/>
      <c r="J7" s="188"/>
      <c r="K7" s="188"/>
      <c r="L7" s="188"/>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173</v>
      </c>
      <c r="N10" s="237"/>
      <c r="O10" s="237"/>
      <c r="P10" s="237"/>
      <c r="Q10" s="238"/>
    </row>
    <row r="11" spans="1:17" ht="15" customHeight="1">
      <c r="A11" s="6">
        <v>17502</v>
      </c>
      <c r="B11" s="6" t="s">
        <v>35</v>
      </c>
      <c r="C11" s="5" t="s">
        <v>22</v>
      </c>
      <c r="D11" s="5" t="s">
        <v>23</v>
      </c>
      <c r="E11" s="6">
        <v>9</v>
      </c>
      <c r="F11" s="5" t="s">
        <v>19</v>
      </c>
      <c r="G11" s="7">
        <v>800000</v>
      </c>
      <c r="H11" s="5" t="s">
        <v>20</v>
      </c>
      <c r="I11" s="11">
        <v>49</v>
      </c>
      <c r="J11" s="35">
        <v>13</v>
      </c>
      <c r="K11" s="9">
        <v>0.09</v>
      </c>
      <c r="L11" s="10">
        <v>42744</v>
      </c>
      <c r="M11" s="236"/>
      <c r="N11" s="237"/>
      <c r="O11" s="237"/>
      <c r="P11" s="237"/>
      <c r="Q11" s="238"/>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t="s">
        <v>172</v>
      </c>
      <c r="N12" s="242"/>
      <c r="O12" s="242"/>
      <c r="P12" s="242"/>
      <c r="Q12" s="243"/>
    </row>
    <row r="13" spans="1:17" ht="15" customHeight="1">
      <c r="A13" s="122">
        <v>17500</v>
      </c>
      <c r="B13" s="122" t="s">
        <v>25</v>
      </c>
      <c r="C13" s="182" t="s">
        <v>17</v>
      </c>
      <c r="D13" s="182" t="s">
        <v>18</v>
      </c>
      <c r="E13" s="122">
        <v>7</v>
      </c>
      <c r="F13" s="182" t="s">
        <v>19</v>
      </c>
      <c r="G13" s="183">
        <v>1500000</v>
      </c>
      <c r="H13" s="182" t="s">
        <v>20</v>
      </c>
      <c r="I13" s="184">
        <v>12</v>
      </c>
      <c r="J13" s="185">
        <v>29</v>
      </c>
      <c r="K13" s="186"/>
      <c r="L13" s="187">
        <v>42929</v>
      </c>
      <c r="M13" s="239"/>
      <c r="N13" s="240"/>
      <c r="O13" s="240"/>
      <c r="P13" s="240"/>
      <c r="Q13" s="241"/>
    </row>
    <row r="14" spans="1:17" ht="15" customHeight="1">
      <c r="A14" s="122">
        <v>17028</v>
      </c>
      <c r="B14" s="122" t="s">
        <v>201</v>
      </c>
      <c r="C14" s="182" t="s">
        <v>202</v>
      </c>
      <c r="D14" s="182" t="s">
        <v>96</v>
      </c>
      <c r="E14" s="122">
        <v>3</v>
      </c>
      <c r="F14" s="182" t="s">
        <v>19</v>
      </c>
      <c r="G14" s="183">
        <v>1100000</v>
      </c>
      <c r="H14" s="182" t="s">
        <v>20</v>
      </c>
      <c r="I14" s="184">
        <v>104</v>
      </c>
      <c r="J14" s="185">
        <v>0</v>
      </c>
      <c r="K14" s="186">
        <v>0.09</v>
      </c>
      <c r="L14" s="187">
        <v>43035</v>
      </c>
      <c r="M14" s="239" t="s">
        <v>207</v>
      </c>
      <c r="N14" s="240"/>
      <c r="O14" s="240"/>
      <c r="P14" s="240"/>
      <c r="Q14" s="241"/>
    </row>
    <row r="15" spans="1:17" ht="15" customHeight="1">
      <c r="A15" s="122">
        <v>17511</v>
      </c>
      <c r="B15" s="122" t="s">
        <v>204</v>
      </c>
      <c r="C15" s="182" t="s">
        <v>17</v>
      </c>
      <c r="D15" s="182" t="s">
        <v>18</v>
      </c>
      <c r="E15" s="122">
        <v>7</v>
      </c>
      <c r="F15" s="182" t="s">
        <v>19</v>
      </c>
      <c r="G15" s="183">
        <v>1296926</v>
      </c>
      <c r="H15" s="182" t="s">
        <v>8</v>
      </c>
      <c r="I15" s="184">
        <v>27</v>
      </c>
      <c r="J15" s="185">
        <v>10</v>
      </c>
      <c r="K15" s="186"/>
      <c r="L15" s="187">
        <v>43035</v>
      </c>
      <c r="M15" s="239"/>
      <c r="N15" s="240"/>
      <c r="O15" s="240"/>
      <c r="P15" s="240"/>
      <c r="Q15" s="241"/>
    </row>
    <row r="16" spans="1:17" ht="15" customHeight="1">
      <c r="A16" s="122">
        <v>17445</v>
      </c>
      <c r="B16" s="122" t="s">
        <v>112</v>
      </c>
      <c r="C16" s="182" t="s">
        <v>17</v>
      </c>
      <c r="D16" s="182" t="s">
        <v>18</v>
      </c>
      <c r="E16" s="122">
        <v>7</v>
      </c>
      <c r="F16" s="182" t="s">
        <v>19</v>
      </c>
      <c r="G16" s="183">
        <v>1500000</v>
      </c>
      <c r="H16" s="182" t="s">
        <v>203</v>
      </c>
      <c r="I16" s="184">
        <v>174</v>
      </c>
      <c r="J16" s="185">
        <v>16</v>
      </c>
      <c r="K16" s="186">
        <v>0.04</v>
      </c>
      <c r="L16" s="187">
        <v>43035</v>
      </c>
      <c r="M16" s="239"/>
      <c r="N16" s="240"/>
      <c r="O16" s="240"/>
      <c r="P16" s="240"/>
      <c r="Q16" s="241"/>
    </row>
    <row r="17" spans="1:17" ht="15" customHeight="1" thickBot="1">
      <c r="A17" s="122">
        <v>17512</v>
      </c>
      <c r="B17" s="122" t="s">
        <v>205</v>
      </c>
      <c r="C17" s="182" t="s">
        <v>17</v>
      </c>
      <c r="D17" s="182" t="s">
        <v>18</v>
      </c>
      <c r="E17" s="122">
        <v>7</v>
      </c>
      <c r="F17" s="182" t="s">
        <v>19</v>
      </c>
      <c r="G17" s="183">
        <v>800000</v>
      </c>
      <c r="H17" s="182" t="s">
        <v>20</v>
      </c>
      <c r="I17" s="184">
        <v>50</v>
      </c>
      <c r="J17" s="185">
        <v>50</v>
      </c>
      <c r="K17" s="186">
        <v>0.04</v>
      </c>
      <c r="L17" s="187">
        <v>43039</v>
      </c>
      <c r="M17" s="239" t="s">
        <v>208</v>
      </c>
      <c r="N17" s="240"/>
      <c r="O17" s="240"/>
      <c r="P17" s="240"/>
      <c r="Q17" s="241"/>
    </row>
    <row r="18" spans="1:17" ht="15" customHeight="1" thickBot="1">
      <c r="A18" s="244" t="s">
        <v>39</v>
      </c>
      <c r="B18" s="245"/>
      <c r="C18" s="245"/>
      <c r="D18" s="245"/>
      <c r="E18" s="245"/>
      <c r="F18" s="245"/>
      <c r="G18" s="178">
        <f>SUM(G10:G17)</f>
        <v>8396926</v>
      </c>
      <c r="H18" s="179" t="s">
        <v>6</v>
      </c>
      <c r="I18" s="180">
        <f>SUM(I10:I17)</f>
        <v>744</v>
      </c>
      <c r="J18" s="181">
        <f>SUM(J10:J17)</f>
        <v>135</v>
      </c>
      <c r="K18" s="246"/>
      <c r="L18" s="247"/>
      <c r="M18" s="247"/>
      <c r="N18" s="247"/>
      <c r="O18" s="247"/>
      <c r="P18" s="247"/>
      <c r="Q18" s="248"/>
    </row>
    <row r="19" spans="1:17" ht="15" customHeight="1" thickBot="1">
      <c r="A19" s="244" t="s">
        <v>197</v>
      </c>
      <c r="B19" s="245"/>
      <c r="C19" s="245"/>
      <c r="D19" s="245"/>
      <c r="E19" s="245"/>
      <c r="F19" s="245"/>
      <c r="G19" s="178">
        <f>SUM(G10+G12)</f>
        <v>1400000</v>
      </c>
      <c r="H19" s="179" t="s">
        <v>6</v>
      </c>
      <c r="I19" s="180">
        <f>SUM(I10+I12)</f>
        <v>328</v>
      </c>
      <c r="J19" s="181">
        <f>SUM(J10+J12)</f>
        <v>17</v>
      </c>
      <c r="K19" s="246"/>
      <c r="L19" s="247"/>
      <c r="M19" s="247"/>
      <c r="N19" s="247"/>
      <c r="O19" s="247"/>
      <c r="P19" s="247"/>
      <c r="Q19" s="248"/>
    </row>
    <row r="20" spans="1:17" ht="15.75" thickBot="1">
      <c r="A20" s="249" t="s">
        <v>198</v>
      </c>
      <c r="B20" s="250"/>
      <c r="C20" s="250"/>
      <c r="D20" s="250"/>
      <c r="E20" s="250"/>
      <c r="F20" s="250"/>
      <c r="G20" s="157">
        <f>SUM(Q6-(G10+G12))</f>
        <v>2600000</v>
      </c>
      <c r="H20" s="305"/>
      <c r="I20" s="278"/>
      <c r="J20" s="278"/>
      <c r="K20" s="278"/>
      <c r="L20" s="278"/>
      <c r="M20" s="278"/>
      <c r="N20" s="278"/>
      <c r="O20" s="278"/>
      <c r="P20" s="278"/>
      <c r="Q20" s="279"/>
    </row>
    <row r="21" spans="1:17" ht="15" customHeight="1">
      <c r="A21" s="249" t="s">
        <v>199</v>
      </c>
      <c r="B21" s="250"/>
      <c r="C21" s="250"/>
      <c r="D21" s="250"/>
      <c r="E21" s="250"/>
      <c r="F21" s="250"/>
      <c r="G21" s="157">
        <f>Q7-0</f>
        <v>4310529</v>
      </c>
      <c r="H21" s="305"/>
      <c r="I21" s="278"/>
      <c r="J21" s="278"/>
      <c r="K21" s="278"/>
      <c r="L21" s="278"/>
      <c r="M21" s="278"/>
      <c r="N21" s="278"/>
      <c r="O21" s="278"/>
      <c r="P21" s="278"/>
      <c r="Q21" s="279"/>
    </row>
    <row r="22" spans="1:17" ht="64.5" customHeight="1">
      <c r="A22" s="253" t="s">
        <v>11</v>
      </c>
      <c r="B22" s="253"/>
      <c r="C22" s="14"/>
      <c r="D22" s="14"/>
      <c r="E22" s="15"/>
      <c r="F22" s="14"/>
      <c r="G22" s="16"/>
      <c r="H22" s="226"/>
      <c r="I22" s="227"/>
      <c r="J22" s="227"/>
      <c r="K22" s="228"/>
      <c r="L22" s="229"/>
      <c r="M22" s="254" t="s">
        <v>45</v>
      </c>
      <c r="N22" s="254"/>
      <c r="O22" s="254"/>
      <c r="P22" s="255">
        <v>4723589</v>
      </c>
      <c r="Q22" s="256"/>
    </row>
    <row r="23" spans="1:17" ht="39">
      <c r="A23" s="4" t="s">
        <v>0</v>
      </c>
      <c r="B23" s="4" t="s">
        <v>1</v>
      </c>
      <c r="C23" s="4" t="s">
        <v>2</v>
      </c>
      <c r="D23" s="4" t="s">
        <v>3</v>
      </c>
      <c r="E23" s="4" t="s">
        <v>4</v>
      </c>
      <c r="F23" s="4" t="s">
        <v>13</v>
      </c>
      <c r="G23" s="4" t="s">
        <v>152</v>
      </c>
      <c r="H23" s="4" t="s">
        <v>5</v>
      </c>
      <c r="I23" s="4" t="s">
        <v>6</v>
      </c>
      <c r="J23" s="4" t="s">
        <v>21</v>
      </c>
      <c r="K23" s="4" t="s">
        <v>14</v>
      </c>
      <c r="L23" s="4" t="s">
        <v>15</v>
      </c>
      <c r="M23" s="233" t="s">
        <v>7</v>
      </c>
      <c r="N23" s="234"/>
      <c r="O23" s="234"/>
      <c r="P23" s="234"/>
      <c r="Q23" s="235"/>
    </row>
    <row r="24" spans="1:17" ht="15">
      <c r="A24" s="6">
        <v>17505</v>
      </c>
      <c r="B24" s="39" t="s">
        <v>55</v>
      </c>
      <c r="C24" s="39" t="s">
        <v>56</v>
      </c>
      <c r="D24" s="39" t="s">
        <v>56</v>
      </c>
      <c r="E24" s="39">
        <v>12</v>
      </c>
      <c r="F24" s="39" t="s">
        <v>19</v>
      </c>
      <c r="G24" s="42">
        <v>0</v>
      </c>
      <c r="H24" s="39" t="s">
        <v>8</v>
      </c>
      <c r="I24" s="48">
        <v>104</v>
      </c>
      <c r="J24" s="48">
        <v>34</v>
      </c>
      <c r="K24" s="44">
        <v>0.09</v>
      </c>
      <c r="L24" s="45">
        <v>42824</v>
      </c>
      <c r="M24" s="257" t="s">
        <v>153</v>
      </c>
      <c r="N24" s="258"/>
      <c r="O24" s="258"/>
      <c r="P24" s="258"/>
      <c r="Q24" s="259"/>
    </row>
    <row r="25" spans="1:17" ht="15">
      <c r="A25" s="6">
        <v>17504</v>
      </c>
      <c r="B25" s="39" t="s">
        <v>54</v>
      </c>
      <c r="C25" s="39" t="s">
        <v>57</v>
      </c>
      <c r="D25" s="39" t="s">
        <v>58</v>
      </c>
      <c r="E25" s="39">
        <v>7</v>
      </c>
      <c r="F25" s="39" t="s">
        <v>19</v>
      </c>
      <c r="G25" s="42">
        <v>0</v>
      </c>
      <c r="H25" s="39" t="s">
        <v>30</v>
      </c>
      <c r="I25" s="48">
        <v>244</v>
      </c>
      <c r="J25" s="48">
        <v>34</v>
      </c>
      <c r="K25" s="44">
        <v>0.09</v>
      </c>
      <c r="L25" s="45">
        <v>42824</v>
      </c>
      <c r="M25" s="257" t="s">
        <v>153</v>
      </c>
      <c r="N25" s="258"/>
      <c r="O25" s="258"/>
      <c r="P25" s="258"/>
      <c r="Q25" s="259"/>
    </row>
    <row r="26" spans="1:17" ht="15">
      <c r="A26" s="6">
        <v>17509</v>
      </c>
      <c r="B26" s="39" t="s">
        <v>72</v>
      </c>
      <c r="C26" s="39" t="s">
        <v>73</v>
      </c>
      <c r="D26" s="39" t="s">
        <v>74</v>
      </c>
      <c r="E26" s="39">
        <v>10</v>
      </c>
      <c r="F26" s="39" t="s">
        <v>75</v>
      </c>
      <c r="G26" s="42">
        <v>2000000</v>
      </c>
      <c r="H26" s="39" t="s">
        <v>8</v>
      </c>
      <c r="I26" s="48">
        <v>50</v>
      </c>
      <c r="J26" s="48">
        <v>50</v>
      </c>
      <c r="K26" s="44"/>
      <c r="L26" s="45">
        <v>42825</v>
      </c>
      <c r="M26" s="257"/>
      <c r="N26" s="258"/>
      <c r="O26" s="258"/>
      <c r="P26" s="258"/>
      <c r="Q26" s="259"/>
    </row>
    <row r="27" spans="1:17" ht="15">
      <c r="A27" s="6">
        <v>17738</v>
      </c>
      <c r="B27" s="6" t="s">
        <v>76</v>
      </c>
      <c r="C27" s="6" t="s">
        <v>77</v>
      </c>
      <c r="D27" s="6" t="s">
        <v>78</v>
      </c>
      <c r="E27" s="6">
        <v>11</v>
      </c>
      <c r="F27" s="6" t="s">
        <v>19</v>
      </c>
      <c r="G27" s="61">
        <v>0</v>
      </c>
      <c r="H27" s="6" t="s">
        <v>8</v>
      </c>
      <c r="I27" s="62">
        <v>50</v>
      </c>
      <c r="J27" s="62">
        <v>27</v>
      </c>
      <c r="K27" s="63">
        <v>0.09</v>
      </c>
      <c r="L27" s="64">
        <v>42828</v>
      </c>
      <c r="M27" s="260" t="s">
        <v>153</v>
      </c>
      <c r="N27" s="261"/>
      <c r="O27" s="261"/>
      <c r="P27" s="261"/>
      <c r="Q27" s="262"/>
    </row>
    <row r="28" spans="1:17" ht="15">
      <c r="A28" s="6">
        <v>17165</v>
      </c>
      <c r="B28" s="6" t="s">
        <v>79</v>
      </c>
      <c r="C28" s="6" t="s">
        <v>80</v>
      </c>
      <c r="D28" s="6" t="s">
        <v>81</v>
      </c>
      <c r="E28" s="6">
        <v>7</v>
      </c>
      <c r="F28" s="6" t="s">
        <v>19</v>
      </c>
      <c r="G28" s="61">
        <v>0</v>
      </c>
      <c r="H28" s="6" t="s">
        <v>8</v>
      </c>
      <c r="I28" s="62">
        <v>80</v>
      </c>
      <c r="J28" s="62">
        <v>20</v>
      </c>
      <c r="K28" s="63">
        <v>0.09</v>
      </c>
      <c r="L28" s="64">
        <v>42828</v>
      </c>
      <c r="M28" s="260" t="s">
        <v>149</v>
      </c>
      <c r="N28" s="261"/>
      <c r="O28" s="261"/>
      <c r="P28" s="261"/>
      <c r="Q28" s="262"/>
    </row>
    <row r="29" spans="1:17" ht="15">
      <c r="A29" s="6">
        <v>17508</v>
      </c>
      <c r="B29" s="6" t="s">
        <v>64</v>
      </c>
      <c r="C29" s="6" t="s">
        <v>65</v>
      </c>
      <c r="D29" s="6" t="s">
        <v>66</v>
      </c>
      <c r="E29" s="6">
        <v>13</v>
      </c>
      <c r="F29" s="6" t="s">
        <v>19</v>
      </c>
      <c r="G29" s="61">
        <v>1686330</v>
      </c>
      <c r="H29" s="6" t="s">
        <v>8</v>
      </c>
      <c r="I29" s="62">
        <v>24</v>
      </c>
      <c r="J29" s="62">
        <v>24</v>
      </c>
      <c r="K29" s="63"/>
      <c r="L29" s="64">
        <v>42837</v>
      </c>
      <c r="M29" s="260"/>
      <c r="N29" s="261"/>
      <c r="O29" s="261"/>
      <c r="P29" s="261"/>
      <c r="Q29" s="262"/>
    </row>
    <row r="30" spans="1:17" ht="15">
      <c r="A30" s="169">
        <v>17510</v>
      </c>
      <c r="B30" s="169" t="s">
        <v>160</v>
      </c>
      <c r="C30" s="169" t="s">
        <v>159</v>
      </c>
      <c r="D30" s="169" t="s">
        <v>161</v>
      </c>
      <c r="E30" s="169">
        <v>8</v>
      </c>
      <c r="F30" s="169" t="s">
        <v>19</v>
      </c>
      <c r="G30" s="170">
        <v>2500000</v>
      </c>
      <c r="H30" s="169" t="s">
        <v>20</v>
      </c>
      <c r="I30" s="171">
        <v>30</v>
      </c>
      <c r="J30" s="171">
        <v>30</v>
      </c>
      <c r="K30" s="172"/>
      <c r="L30" s="173">
        <v>42923</v>
      </c>
      <c r="M30" s="263"/>
      <c r="N30" s="264"/>
      <c r="O30" s="264"/>
      <c r="P30" s="264"/>
      <c r="Q30" s="265"/>
    </row>
    <row r="31" spans="1:17" ht="15.75" thickBot="1">
      <c r="A31" s="169">
        <v>17436</v>
      </c>
      <c r="B31" s="169" t="s">
        <v>209</v>
      </c>
      <c r="C31" s="169" t="s">
        <v>206</v>
      </c>
      <c r="D31" s="169" t="s">
        <v>18</v>
      </c>
      <c r="E31" s="169">
        <v>7</v>
      </c>
      <c r="F31" s="169" t="s">
        <v>19</v>
      </c>
      <c r="G31" s="170">
        <v>2400000</v>
      </c>
      <c r="H31" s="169" t="s">
        <v>8</v>
      </c>
      <c r="I31" s="171">
        <v>280</v>
      </c>
      <c r="J31" s="171">
        <v>42</v>
      </c>
      <c r="K31" s="172">
        <v>0.04</v>
      </c>
      <c r="L31" s="173">
        <v>43033</v>
      </c>
      <c r="M31" s="263"/>
      <c r="N31" s="264"/>
      <c r="O31" s="264"/>
      <c r="P31" s="264"/>
      <c r="Q31" s="265"/>
    </row>
    <row r="32" spans="1:17" ht="15" customHeight="1" thickBot="1">
      <c r="A32" s="266" t="s">
        <v>40</v>
      </c>
      <c r="B32" s="267"/>
      <c r="C32" s="267"/>
      <c r="D32" s="267"/>
      <c r="E32" s="267"/>
      <c r="F32" s="267"/>
      <c r="G32" s="175">
        <f>SUM(G24:G31)</f>
        <v>8586330</v>
      </c>
      <c r="H32" s="176" t="s">
        <v>6</v>
      </c>
      <c r="I32" s="177">
        <f>SUM(I24:I31)</f>
        <v>862</v>
      </c>
      <c r="J32" s="177">
        <f>SUM(J24:J31)</f>
        <v>261</v>
      </c>
      <c r="K32" s="268"/>
      <c r="L32" s="269"/>
      <c r="M32" s="269"/>
      <c r="N32" s="269"/>
      <c r="O32" s="269"/>
      <c r="P32" s="269"/>
      <c r="Q32" s="270"/>
    </row>
    <row r="33" spans="1:17" ht="15.75" thickBot="1">
      <c r="A33" s="244" t="s">
        <v>186</v>
      </c>
      <c r="B33" s="245"/>
      <c r="C33" s="245"/>
      <c r="D33" s="245"/>
      <c r="E33" s="245"/>
      <c r="F33" s="245"/>
      <c r="G33" s="178">
        <f>0</f>
        <v>0</v>
      </c>
      <c r="H33" s="179" t="s">
        <v>6</v>
      </c>
      <c r="I33" s="180">
        <f>0</f>
        <v>0</v>
      </c>
      <c r="J33" s="181">
        <f>0</f>
        <v>0</v>
      </c>
      <c r="K33" s="246"/>
      <c r="L33" s="247"/>
      <c r="M33" s="247"/>
      <c r="N33" s="247"/>
      <c r="O33" s="247"/>
      <c r="P33" s="247"/>
      <c r="Q33" s="248"/>
    </row>
    <row r="34" spans="1:17" ht="15">
      <c r="A34" s="249" t="s">
        <v>187</v>
      </c>
      <c r="B34" s="250"/>
      <c r="C34" s="250"/>
      <c r="D34" s="250"/>
      <c r="E34" s="250"/>
      <c r="F34" s="250"/>
      <c r="G34" s="157">
        <f>SUM(P22-G33)</f>
        <v>4723589</v>
      </c>
      <c r="H34" s="305"/>
      <c r="I34" s="278"/>
      <c r="J34" s="278"/>
      <c r="K34" s="278"/>
      <c r="L34" s="278"/>
      <c r="M34" s="278"/>
      <c r="N34" s="278"/>
      <c r="O34" s="278"/>
      <c r="P34" s="278"/>
      <c r="Q34" s="279"/>
    </row>
    <row r="35" spans="1:17" ht="15">
      <c r="A35" s="22"/>
      <c r="B35" s="23"/>
      <c r="C35" s="23"/>
      <c r="D35" s="23"/>
      <c r="E35" s="23"/>
      <c r="F35" s="23"/>
      <c r="G35" s="78"/>
      <c r="H35" s="79"/>
      <c r="I35" s="79"/>
      <c r="J35" s="79"/>
      <c r="K35" s="80"/>
      <c r="L35" s="81"/>
      <c r="M35" s="191"/>
      <c r="N35" s="191"/>
      <c r="O35" s="191"/>
      <c r="P35" s="191"/>
      <c r="Q35" s="174"/>
    </row>
    <row r="36" spans="1:17" ht="15">
      <c r="A36" s="22"/>
      <c r="B36" s="23"/>
      <c r="C36" s="23"/>
      <c r="D36" s="23"/>
      <c r="E36" s="23"/>
      <c r="F36" s="23"/>
      <c r="G36" s="78"/>
      <c r="H36" s="79"/>
      <c r="I36" s="79"/>
      <c r="J36" s="79"/>
      <c r="K36" s="80"/>
      <c r="L36" s="81"/>
      <c r="M36" s="224" t="s">
        <v>166</v>
      </c>
      <c r="N36" s="224"/>
      <c r="O36" s="224"/>
      <c r="P36" s="224"/>
      <c r="Q36" s="82">
        <f>15326316-9086316</f>
        <v>6240000</v>
      </c>
    </row>
    <row r="37" spans="1:17" ht="15">
      <c r="A37" s="22"/>
      <c r="B37" s="23"/>
      <c r="C37" s="23"/>
      <c r="D37" s="23"/>
      <c r="E37" s="23"/>
      <c r="F37" s="23"/>
      <c r="G37" s="78"/>
      <c r="H37" s="79"/>
      <c r="I37" s="79"/>
      <c r="J37" s="79"/>
      <c r="K37" s="80"/>
      <c r="L37" s="81"/>
      <c r="M37" s="271" t="s">
        <v>167</v>
      </c>
      <c r="N37" s="271"/>
      <c r="O37" s="271"/>
      <c r="P37" s="271"/>
      <c r="Q37" s="101">
        <v>7000000</v>
      </c>
    </row>
    <row r="38" spans="1:17" ht="15.75" customHeight="1">
      <c r="A38" s="22"/>
      <c r="B38" s="23"/>
      <c r="C38" s="23"/>
      <c r="D38" s="23"/>
      <c r="E38" s="23"/>
      <c r="F38" s="23"/>
      <c r="G38" s="78"/>
      <c r="H38" s="79"/>
      <c r="I38" s="79"/>
      <c r="J38" s="79"/>
      <c r="K38" s="80"/>
      <c r="L38" s="81"/>
      <c r="M38" s="272" t="s">
        <v>168</v>
      </c>
      <c r="N38" s="272"/>
      <c r="O38" s="272"/>
      <c r="P38" s="272"/>
      <c r="Q38" s="91">
        <v>10799235</v>
      </c>
    </row>
    <row r="39" spans="1:17" ht="44.25" customHeight="1">
      <c r="A39" s="253" t="s">
        <v>8</v>
      </c>
      <c r="B39" s="253"/>
      <c r="C39" s="24"/>
      <c r="D39" s="24"/>
      <c r="E39" s="24"/>
      <c r="F39" s="24"/>
      <c r="G39" s="24"/>
      <c r="H39" s="24"/>
      <c r="I39" s="24"/>
      <c r="J39" s="24"/>
      <c r="K39" s="24"/>
      <c r="L39" s="24"/>
      <c r="M39" s="230" t="s">
        <v>138</v>
      </c>
      <c r="N39" s="230"/>
      <c r="O39" s="230"/>
      <c r="P39" s="230"/>
      <c r="Q39" s="192">
        <f>SUM(Q36:Q38)</f>
        <v>24039235</v>
      </c>
    </row>
    <row r="40" spans="1:17" ht="39">
      <c r="A40" s="4" t="s">
        <v>0</v>
      </c>
      <c r="B40" s="4" t="s">
        <v>1</v>
      </c>
      <c r="C40" s="4" t="s">
        <v>2</v>
      </c>
      <c r="D40" s="4" t="s">
        <v>3</v>
      </c>
      <c r="E40" s="4" t="s">
        <v>4</v>
      </c>
      <c r="F40" s="4" t="s">
        <v>13</v>
      </c>
      <c r="G40" s="4" t="s">
        <v>152</v>
      </c>
      <c r="H40" s="4" t="s">
        <v>5</v>
      </c>
      <c r="I40" s="4" t="s">
        <v>6</v>
      </c>
      <c r="J40" s="4" t="s">
        <v>21</v>
      </c>
      <c r="K40" s="4" t="s">
        <v>14</v>
      </c>
      <c r="L40" s="4" t="s">
        <v>15</v>
      </c>
      <c r="M40" s="233" t="s">
        <v>7</v>
      </c>
      <c r="N40" s="234"/>
      <c r="O40" s="234"/>
      <c r="P40" s="234"/>
      <c r="Q40" s="235"/>
    </row>
    <row r="41" spans="1:17" ht="15">
      <c r="A41" s="6">
        <v>17503</v>
      </c>
      <c r="B41" s="39" t="s">
        <v>31</v>
      </c>
      <c r="C41" s="39" t="s">
        <v>32</v>
      </c>
      <c r="D41" s="39" t="s">
        <v>33</v>
      </c>
      <c r="E41" s="39">
        <v>8</v>
      </c>
      <c r="F41" s="39" t="s">
        <v>19</v>
      </c>
      <c r="G41" s="42">
        <v>1450000</v>
      </c>
      <c r="H41" s="39" t="s">
        <v>30</v>
      </c>
      <c r="I41" s="48">
        <v>113</v>
      </c>
      <c r="J41" s="48">
        <v>12</v>
      </c>
      <c r="K41" s="44">
        <v>0.09</v>
      </c>
      <c r="L41" s="45">
        <v>42744</v>
      </c>
      <c r="M41" s="257" t="s">
        <v>174</v>
      </c>
      <c r="N41" s="258"/>
      <c r="O41" s="258"/>
      <c r="P41" s="258"/>
      <c r="Q41" s="259"/>
    </row>
    <row r="42" spans="1:17" ht="15">
      <c r="A42" s="6">
        <v>17402</v>
      </c>
      <c r="B42" s="6" t="s">
        <v>43</v>
      </c>
      <c r="C42" s="65" t="s">
        <v>17</v>
      </c>
      <c r="D42" s="6" t="s">
        <v>18</v>
      </c>
      <c r="E42" s="6">
        <v>7</v>
      </c>
      <c r="F42" s="6" t="s">
        <v>19</v>
      </c>
      <c r="G42" s="61">
        <v>3000000</v>
      </c>
      <c r="H42" s="6" t="s">
        <v>8</v>
      </c>
      <c r="I42" s="62">
        <v>324</v>
      </c>
      <c r="J42" s="62">
        <v>50</v>
      </c>
      <c r="K42" s="63">
        <v>0.04</v>
      </c>
      <c r="L42" s="118">
        <v>42744</v>
      </c>
      <c r="M42" s="260" t="s">
        <v>175</v>
      </c>
      <c r="N42" s="261"/>
      <c r="O42" s="261"/>
      <c r="P42" s="261"/>
      <c r="Q42" s="262"/>
    </row>
    <row r="43" spans="1:17" ht="15" customHeight="1">
      <c r="A43" s="6">
        <v>17403</v>
      </c>
      <c r="B43" s="6" t="s">
        <v>44</v>
      </c>
      <c r="C43" s="65" t="s">
        <v>26</v>
      </c>
      <c r="D43" s="6" t="s">
        <v>27</v>
      </c>
      <c r="E43" s="6">
        <v>9</v>
      </c>
      <c r="F43" s="6" t="s">
        <v>19</v>
      </c>
      <c r="G43" s="61">
        <v>0</v>
      </c>
      <c r="H43" s="6" t="s">
        <v>8</v>
      </c>
      <c r="I43" s="62">
        <v>324</v>
      </c>
      <c r="J43" s="62">
        <v>50</v>
      </c>
      <c r="K43" s="63">
        <v>0.04</v>
      </c>
      <c r="L43" s="118">
        <v>42744</v>
      </c>
      <c r="M43" s="260" t="s">
        <v>149</v>
      </c>
      <c r="N43" s="261"/>
      <c r="O43" s="261"/>
      <c r="P43" s="261"/>
      <c r="Q43" s="262"/>
    </row>
    <row r="44" spans="1:17" ht="15" customHeight="1">
      <c r="A44" s="6">
        <v>17404</v>
      </c>
      <c r="B44" s="6" t="s">
        <v>51</v>
      </c>
      <c r="C44" s="65" t="s">
        <v>17</v>
      </c>
      <c r="D44" s="6" t="s">
        <v>18</v>
      </c>
      <c r="E44" s="6">
        <v>7</v>
      </c>
      <c r="F44" s="6" t="s">
        <v>19</v>
      </c>
      <c r="G44" s="61">
        <v>3000000</v>
      </c>
      <c r="H44" s="6" t="s">
        <v>8</v>
      </c>
      <c r="I44" s="62">
        <v>304</v>
      </c>
      <c r="J44" s="62">
        <v>23</v>
      </c>
      <c r="K44" s="119">
        <v>0.04</v>
      </c>
      <c r="L44" s="118">
        <v>42769</v>
      </c>
      <c r="M44" s="309"/>
      <c r="N44" s="242"/>
      <c r="O44" s="242"/>
      <c r="P44" s="242"/>
      <c r="Q44" s="243"/>
    </row>
    <row r="45" spans="1:17" ht="15" customHeight="1">
      <c r="A45" s="6">
        <v>17405</v>
      </c>
      <c r="B45" s="6" t="s">
        <v>52</v>
      </c>
      <c r="C45" s="65" t="s">
        <v>17</v>
      </c>
      <c r="D45" s="6" t="s">
        <v>18</v>
      </c>
      <c r="E45" s="6">
        <v>7</v>
      </c>
      <c r="F45" s="6" t="s">
        <v>19</v>
      </c>
      <c r="G45" s="61">
        <v>2590000</v>
      </c>
      <c r="H45" s="6" t="s">
        <v>8</v>
      </c>
      <c r="I45" s="62">
        <v>263</v>
      </c>
      <c r="J45" s="62">
        <v>22</v>
      </c>
      <c r="K45" s="63">
        <v>0.04</v>
      </c>
      <c r="L45" s="64">
        <v>42769</v>
      </c>
      <c r="M45" s="260" t="s">
        <v>195</v>
      </c>
      <c r="N45" s="261"/>
      <c r="O45" s="261"/>
      <c r="P45" s="261"/>
      <c r="Q45" s="262"/>
    </row>
    <row r="46" spans="1:17" ht="15">
      <c r="A46" s="6">
        <v>17409</v>
      </c>
      <c r="B46" s="6" t="s">
        <v>61</v>
      </c>
      <c r="C46" s="65" t="s">
        <v>17</v>
      </c>
      <c r="D46" s="6" t="s">
        <v>18</v>
      </c>
      <c r="E46" s="6">
        <v>7</v>
      </c>
      <c r="F46" s="6" t="s">
        <v>19</v>
      </c>
      <c r="G46" s="61">
        <v>2900000</v>
      </c>
      <c r="H46" s="6" t="s">
        <v>8</v>
      </c>
      <c r="I46" s="62">
        <v>264</v>
      </c>
      <c r="J46" s="62">
        <v>21</v>
      </c>
      <c r="K46" s="63">
        <v>0.04</v>
      </c>
      <c r="L46" s="64">
        <v>42801</v>
      </c>
      <c r="M46" s="260" t="s">
        <v>63</v>
      </c>
      <c r="N46" s="261"/>
      <c r="O46" s="261"/>
      <c r="P46" s="261"/>
      <c r="Q46" s="262"/>
    </row>
    <row r="47" spans="1:17" ht="15">
      <c r="A47" s="6">
        <v>17401</v>
      </c>
      <c r="B47" s="6" t="s">
        <v>68</v>
      </c>
      <c r="C47" s="6" t="s">
        <v>69</v>
      </c>
      <c r="D47" s="65" t="s">
        <v>70</v>
      </c>
      <c r="E47" s="6">
        <v>11</v>
      </c>
      <c r="F47" s="6" t="s">
        <v>19</v>
      </c>
      <c r="G47" s="61">
        <v>1100000</v>
      </c>
      <c r="H47" s="6" t="s">
        <v>8</v>
      </c>
      <c r="I47" s="62">
        <v>242</v>
      </c>
      <c r="J47" s="62">
        <v>21</v>
      </c>
      <c r="K47" s="63">
        <v>0.04</v>
      </c>
      <c r="L47" s="64">
        <v>42804</v>
      </c>
      <c r="M47" s="260" t="s">
        <v>194</v>
      </c>
      <c r="N47" s="261"/>
      <c r="O47" s="261"/>
      <c r="P47" s="261"/>
      <c r="Q47" s="262"/>
    </row>
    <row r="48" spans="1:17" ht="15">
      <c r="A48" s="6">
        <v>17507</v>
      </c>
      <c r="B48" s="6" t="s">
        <v>121</v>
      </c>
      <c r="C48" s="65" t="s">
        <v>26</v>
      </c>
      <c r="D48" s="6" t="s">
        <v>27</v>
      </c>
      <c r="E48" s="6">
        <v>9</v>
      </c>
      <c r="F48" s="6" t="s">
        <v>19</v>
      </c>
      <c r="G48" s="61">
        <v>0</v>
      </c>
      <c r="H48" s="6" t="s">
        <v>8</v>
      </c>
      <c r="I48" s="62">
        <v>90</v>
      </c>
      <c r="J48" s="62">
        <v>50</v>
      </c>
      <c r="K48" s="63">
        <v>0.09</v>
      </c>
      <c r="L48" s="118">
        <v>42817</v>
      </c>
      <c r="M48" s="260" t="s">
        <v>153</v>
      </c>
      <c r="N48" s="261"/>
      <c r="O48" s="261"/>
      <c r="P48" s="261"/>
      <c r="Q48" s="262"/>
    </row>
    <row r="49" spans="1:17" ht="15" customHeight="1">
      <c r="A49" s="6">
        <v>17506</v>
      </c>
      <c r="B49" s="6" t="s">
        <v>83</v>
      </c>
      <c r="C49" s="6" t="s">
        <v>84</v>
      </c>
      <c r="D49" s="65" t="s">
        <v>85</v>
      </c>
      <c r="E49" s="6">
        <v>6</v>
      </c>
      <c r="F49" s="6" t="s">
        <v>19</v>
      </c>
      <c r="G49" s="61">
        <v>2020000</v>
      </c>
      <c r="H49" s="6" t="s">
        <v>8</v>
      </c>
      <c r="I49" s="62">
        <v>96</v>
      </c>
      <c r="J49" s="62">
        <v>50</v>
      </c>
      <c r="K49" s="63">
        <v>0.09</v>
      </c>
      <c r="L49" s="64">
        <v>42818</v>
      </c>
      <c r="M49" s="260" t="s">
        <v>195</v>
      </c>
      <c r="N49" s="261"/>
      <c r="O49" s="261"/>
      <c r="P49" s="261"/>
      <c r="Q49" s="262"/>
    </row>
    <row r="50" spans="1:17" ht="15">
      <c r="A50" s="120">
        <v>17107</v>
      </c>
      <c r="B50" s="121" t="s">
        <v>87</v>
      </c>
      <c r="C50" s="6" t="s">
        <v>88</v>
      </c>
      <c r="D50" s="6" t="s">
        <v>89</v>
      </c>
      <c r="E50" s="6">
        <v>1</v>
      </c>
      <c r="F50" s="6" t="s">
        <v>19</v>
      </c>
      <c r="G50" s="61">
        <v>500000</v>
      </c>
      <c r="H50" s="6" t="s">
        <v>30</v>
      </c>
      <c r="I50" s="62">
        <v>49</v>
      </c>
      <c r="J50" s="62">
        <v>6</v>
      </c>
      <c r="K50" s="63">
        <v>0.09</v>
      </c>
      <c r="L50" s="64">
        <v>42828</v>
      </c>
      <c r="M50" s="236" t="s">
        <v>182</v>
      </c>
      <c r="N50" s="273"/>
      <c r="O50" s="273"/>
      <c r="P50" s="273"/>
      <c r="Q50" s="274"/>
    </row>
    <row r="51" spans="1:17" ht="15">
      <c r="A51" s="6">
        <v>17273</v>
      </c>
      <c r="B51" s="6" t="s">
        <v>90</v>
      </c>
      <c r="C51" s="65" t="s">
        <v>91</v>
      </c>
      <c r="D51" s="6" t="s">
        <v>92</v>
      </c>
      <c r="E51" s="6">
        <v>2</v>
      </c>
      <c r="F51" s="6" t="s">
        <v>93</v>
      </c>
      <c r="G51" s="61">
        <v>950000</v>
      </c>
      <c r="H51" s="6" t="s">
        <v>30</v>
      </c>
      <c r="I51" s="62">
        <v>30</v>
      </c>
      <c r="J51" s="62">
        <v>9</v>
      </c>
      <c r="K51" s="63">
        <v>0.09</v>
      </c>
      <c r="L51" s="64">
        <v>42828</v>
      </c>
      <c r="M51" s="260"/>
      <c r="N51" s="261"/>
      <c r="O51" s="261"/>
      <c r="P51" s="261"/>
      <c r="Q51" s="262"/>
    </row>
    <row r="52" spans="1:17" ht="15">
      <c r="A52" s="6">
        <v>17281</v>
      </c>
      <c r="B52" s="6" t="s">
        <v>94</v>
      </c>
      <c r="C52" s="65" t="s">
        <v>95</v>
      </c>
      <c r="D52" s="6" t="s">
        <v>96</v>
      </c>
      <c r="E52" s="6">
        <v>3</v>
      </c>
      <c r="F52" s="6" t="s">
        <v>19</v>
      </c>
      <c r="G52" s="61">
        <v>1250000</v>
      </c>
      <c r="H52" s="6" t="s">
        <v>30</v>
      </c>
      <c r="I52" s="62">
        <v>126</v>
      </c>
      <c r="J52" s="62">
        <v>11</v>
      </c>
      <c r="K52" s="63">
        <v>0.09</v>
      </c>
      <c r="L52" s="64">
        <v>42828</v>
      </c>
      <c r="M52" s="260"/>
      <c r="N52" s="261"/>
      <c r="O52" s="261"/>
      <c r="P52" s="261"/>
      <c r="Q52" s="262"/>
    </row>
    <row r="53" spans="1:17" ht="15">
      <c r="A53" s="6">
        <v>17012</v>
      </c>
      <c r="B53" s="6" t="s">
        <v>97</v>
      </c>
      <c r="C53" s="65" t="s">
        <v>95</v>
      </c>
      <c r="D53" s="6" t="s">
        <v>96</v>
      </c>
      <c r="E53" s="6">
        <v>3</v>
      </c>
      <c r="F53" s="6" t="s">
        <v>19</v>
      </c>
      <c r="G53" s="61">
        <v>3000000</v>
      </c>
      <c r="H53" s="6" t="s">
        <v>30</v>
      </c>
      <c r="I53" s="62">
        <v>74</v>
      </c>
      <c r="J53" s="62">
        <v>50</v>
      </c>
      <c r="K53" s="63">
        <v>0.09</v>
      </c>
      <c r="L53" s="64">
        <v>42828</v>
      </c>
      <c r="M53" s="260"/>
      <c r="N53" s="261"/>
      <c r="O53" s="261"/>
      <c r="P53" s="261"/>
      <c r="Q53" s="262"/>
    </row>
    <row r="54" spans="1:17" ht="15">
      <c r="A54" s="6">
        <v>17076</v>
      </c>
      <c r="B54" s="6" t="s">
        <v>98</v>
      </c>
      <c r="C54" s="6" t="s">
        <v>99</v>
      </c>
      <c r="D54" s="6" t="s">
        <v>100</v>
      </c>
      <c r="E54" s="6">
        <v>3</v>
      </c>
      <c r="F54" s="6" t="s">
        <v>19</v>
      </c>
      <c r="G54" s="61">
        <v>0</v>
      </c>
      <c r="H54" s="6" t="s">
        <v>8</v>
      </c>
      <c r="I54" s="62">
        <v>124</v>
      </c>
      <c r="J54" s="62">
        <v>21</v>
      </c>
      <c r="K54" s="63">
        <v>0.09</v>
      </c>
      <c r="L54" s="64">
        <v>42828</v>
      </c>
      <c r="M54" s="260" t="s">
        <v>149</v>
      </c>
      <c r="N54" s="261"/>
      <c r="O54" s="261"/>
      <c r="P54" s="261"/>
      <c r="Q54" s="262"/>
    </row>
    <row r="55" spans="1:17" ht="15">
      <c r="A55" s="6">
        <v>17372</v>
      </c>
      <c r="B55" s="6" t="s">
        <v>101</v>
      </c>
      <c r="C55" s="6" t="s">
        <v>102</v>
      </c>
      <c r="D55" s="6" t="s">
        <v>103</v>
      </c>
      <c r="E55" s="6">
        <v>4</v>
      </c>
      <c r="F55" s="6" t="s">
        <v>19</v>
      </c>
      <c r="G55" s="61">
        <v>740000</v>
      </c>
      <c r="H55" s="6" t="s">
        <v>30</v>
      </c>
      <c r="I55" s="62">
        <v>48</v>
      </c>
      <c r="J55" s="62">
        <v>7</v>
      </c>
      <c r="K55" s="63">
        <v>0.09</v>
      </c>
      <c r="L55" s="64">
        <v>42828</v>
      </c>
      <c r="M55" s="260"/>
      <c r="N55" s="261"/>
      <c r="O55" s="261"/>
      <c r="P55" s="261"/>
      <c r="Q55" s="262"/>
    </row>
    <row r="56" spans="1:17" ht="15">
      <c r="A56" s="6">
        <v>17208</v>
      </c>
      <c r="B56" s="6" t="s">
        <v>104</v>
      </c>
      <c r="C56" s="6" t="s">
        <v>105</v>
      </c>
      <c r="D56" s="6" t="s">
        <v>106</v>
      </c>
      <c r="E56" s="6">
        <v>6</v>
      </c>
      <c r="F56" s="6" t="s">
        <v>75</v>
      </c>
      <c r="G56" s="61">
        <v>300000</v>
      </c>
      <c r="H56" s="6" t="s">
        <v>8</v>
      </c>
      <c r="I56" s="62">
        <v>50</v>
      </c>
      <c r="J56" s="62">
        <v>5</v>
      </c>
      <c r="K56" s="63">
        <v>0.09</v>
      </c>
      <c r="L56" s="64">
        <v>42828</v>
      </c>
      <c r="M56" s="260" t="s">
        <v>176</v>
      </c>
      <c r="N56" s="261"/>
      <c r="O56" s="261"/>
      <c r="P56" s="261"/>
      <c r="Q56" s="262"/>
    </row>
    <row r="57" spans="1:17" ht="15">
      <c r="A57" s="6">
        <v>17007</v>
      </c>
      <c r="B57" s="6" t="s">
        <v>107</v>
      </c>
      <c r="C57" s="6" t="s">
        <v>108</v>
      </c>
      <c r="D57" s="6" t="s">
        <v>109</v>
      </c>
      <c r="E57" s="6">
        <v>6</v>
      </c>
      <c r="F57" s="6" t="s">
        <v>19</v>
      </c>
      <c r="G57" s="61">
        <v>1220000</v>
      </c>
      <c r="H57" s="6" t="s">
        <v>8</v>
      </c>
      <c r="I57" s="62">
        <v>44</v>
      </c>
      <c r="J57" s="62">
        <v>11</v>
      </c>
      <c r="K57" s="63">
        <v>0.09</v>
      </c>
      <c r="L57" s="64">
        <v>42828</v>
      </c>
      <c r="M57" s="260"/>
      <c r="N57" s="261"/>
      <c r="O57" s="261"/>
      <c r="P57" s="261"/>
      <c r="Q57" s="262"/>
    </row>
    <row r="58" spans="1:17" ht="15">
      <c r="A58" s="6">
        <v>17204</v>
      </c>
      <c r="B58" s="6" t="s">
        <v>110</v>
      </c>
      <c r="C58" s="6" t="s">
        <v>111</v>
      </c>
      <c r="D58" s="6" t="s">
        <v>18</v>
      </c>
      <c r="E58" s="6">
        <v>7</v>
      </c>
      <c r="F58" s="6" t="s">
        <v>19</v>
      </c>
      <c r="G58" s="61">
        <v>1935000</v>
      </c>
      <c r="H58" s="6" t="s">
        <v>8</v>
      </c>
      <c r="I58" s="62">
        <v>72</v>
      </c>
      <c r="J58" s="62">
        <v>40</v>
      </c>
      <c r="K58" s="63">
        <v>0.09</v>
      </c>
      <c r="L58" s="64">
        <v>42828</v>
      </c>
      <c r="M58" s="260" t="s">
        <v>176</v>
      </c>
      <c r="N58" s="261"/>
      <c r="O58" s="261"/>
      <c r="P58" s="261"/>
      <c r="Q58" s="262"/>
    </row>
    <row r="59" spans="1:17" ht="15">
      <c r="A59" s="6">
        <v>17179</v>
      </c>
      <c r="B59" s="6" t="s">
        <v>112</v>
      </c>
      <c r="C59" s="65" t="s">
        <v>17</v>
      </c>
      <c r="D59" s="6" t="s">
        <v>18</v>
      </c>
      <c r="E59" s="6">
        <v>7</v>
      </c>
      <c r="F59" s="6" t="s">
        <v>19</v>
      </c>
      <c r="G59" s="61">
        <v>3000000</v>
      </c>
      <c r="H59" s="6" t="s">
        <v>30</v>
      </c>
      <c r="I59" s="62">
        <v>174</v>
      </c>
      <c r="J59" s="62">
        <v>54</v>
      </c>
      <c r="K59" s="63">
        <v>0.09</v>
      </c>
      <c r="L59" s="64">
        <v>42828</v>
      </c>
      <c r="M59" s="260"/>
      <c r="N59" s="261"/>
      <c r="O59" s="261"/>
      <c r="P59" s="261"/>
      <c r="Q59" s="262"/>
    </row>
    <row r="60" spans="1:17" ht="15">
      <c r="A60" s="6">
        <v>17205</v>
      </c>
      <c r="B60" s="6" t="s">
        <v>113</v>
      </c>
      <c r="C60" s="65" t="s">
        <v>17</v>
      </c>
      <c r="D60" s="6" t="s">
        <v>18</v>
      </c>
      <c r="E60" s="6">
        <v>7</v>
      </c>
      <c r="F60" s="6" t="s">
        <v>19</v>
      </c>
      <c r="G60" s="61">
        <v>3000000</v>
      </c>
      <c r="H60" s="6" t="s">
        <v>8</v>
      </c>
      <c r="I60" s="62">
        <v>146</v>
      </c>
      <c r="J60" s="62">
        <v>53</v>
      </c>
      <c r="K60" s="63">
        <v>0.09</v>
      </c>
      <c r="L60" s="64">
        <v>42828</v>
      </c>
      <c r="M60" s="260"/>
      <c r="N60" s="261"/>
      <c r="O60" s="261"/>
      <c r="P60" s="261"/>
      <c r="Q60" s="262"/>
    </row>
    <row r="61" spans="1:17" ht="15">
      <c r="A61" s="6">
        <v>17290</v>
      </c>
      <c r="B61" s="6" t="s">
        <v>114</v>
      </c>
      <c r="C61" s="6" t="s">
        <v>115</v>
      </c>
      <c r="D61" s="6" t="s">
        <v>33</v>
      </c>
      <c r="E61" s="6">
        <v>8</v>
      </c>
      <c r="F61" s="6" t="s">
        <v>19</v>
      </c>
      <c r="G61" s="61">
        <v>2055000</v>
      </c>
      <c r="H61" s="6" t="s">
        <v>30</v>
      </c>
      <c r="I61" s="62">
        <v>45</v>
      </c>
      <c r="J61" s="62">
        <v>17</v>
      </c>
      <c r="K61" s="63">
        <v>0.09</v>
      </c>
      <c r="L61" s="64">
        <v>42828</v>
      </c>
      <c r="M61" s="260" t="s">
        <v>176</v>
      </c>
      <c r="N61" s="261"/>
      <c r="O61" s="261"/>
      <c r="P61" s="261"/>
      <c r="Q61" s="262"/>
    </row>
    <row r="62" spans="1:17" ht="15">
      <c r="A62" s="6">
        <v>17013</v>
      </c>
      <c r="B62" s="6" t="s">
        <v>116</v>
      </c>
      <c r="C62" s="65" t="s">
        <v>26</v>
      </c>
      <c r="D62" s="6" t="s">
        <v>27</v>
      </c>
      <c r="E62" s="6">
        <v>9</v>
      </c>
      <c r="F62" s="6" t="s">
        <v>19</v>
      </c>
      <c r="G62" s="61">
        <v>3000000</v>
      </c>
      <c r="H62" s="6" t="s">
        <v>8</v>
      </c>
      <c r="I62" s="62">
        <v>81</v>
      </c>
      <c r="J62" s="62">
        <v>50</v>
      </c>
      <c r="K62" s="63">
        <v>0.09</v>
      </c>
      <c r="L62" s="64">
        <v>42828</v>
      </c>
      <c r="M62" s="260"/>
      <c r="N62" s="261"/>
      <c r="O62" s="261"/>
      <c r="P62" s="261"/>
      <c r="Q62" s="262"/>
    </row>
    <row r="63" spans="1:17" ht="15">
      <c r="A63" s="6">
        <v>17026</v>
      </c>
      <c r="B63" s="6" t="s">
        <v>117</v>
      </c>
      <c r="C63" s="65" t="s">
        <v>26</v>
      </c>
      <c r="D63" s="6" t="s">
        <v>27</v>
      </c>
      <c r="E63" s="6">
        <v>9</v>
      </c>
      <c r="F63" s="6" t="s">
        <v>19</v>
      </c>
      <c r="G63" s="61">
        <v>3000000</v>
      </c>
      <c r="H63" s="6" t="s">
        <v>8</v>
      </c>
      <c r="I63" s="62">
        <v>84</v>
      </c>
      <c r="J63" s="62">
        <v>50</v>
      </c>
      <c r="K63" s="63">
        <v>0.09</v>
      </c>
      <c r="L63" s="64">
        <v>42828</v>
      </c>
      <c r="M63" s="260"/>
      <c r="N63" s="261"/>
      <c r="O63" s="261"/>
      <c r="P63" s="261"/>
      <c r="Q63" s="262"/>
    </row>
    <row r="64" spans="1:17" ht="15">
      <c r="A64" s="6">
        <v>17042</v>
      </c>
      <c r="B64" s="6" t="s">
        <v>118</v>
      </c>
      <c r="C64" s="65" t="s">
        <v>119</v>
      </c>
      <c r="D64" s="6" t="s">
        <v>78</v>
      </c>
      <c r="E64" s="6">
        <v>11</v>
      </c>
      <c r="F64" s="6" t="s">
        <v>19</v>
      </c>
      <c r="G64" s="61">
        <v>2500000</v>
      </c>
      <c r="H64" s="6" t="s">
        <v>30</v>
      </c>
      <c r="I64" s="62">
        <v>132</v>
      </c>
      <c r="J64" s="62">
        <v>42</v>
      </c>
      <c r="K64" s="63">
        <v>0.09</v>
      </c>
      <c r="L64" s="64">
        <v>42828</v>
      </c>
      <c r="M64" s="260"/>
      <c r="N64" s="261"/>
      <c r="O64" s="261"/>
      <c r="P64" s="261"/>
      <c r="Q64" s="262"/>
    </row>
    <row r="65" spans="1:17" ht="15">
      <c r="A65" s="122">
        <v>17094</v>
      </c>
      <c r="B65" s="122" t="s">
        <v>120</v>
      </c>
      <c r="C65" s="72" t="s">
        <v>119</v>
      </c>
      <c r="D65" s="122" t="s">
        <v>78</v>
      </c>
      <c r="E65" s="122">
        <v>11</v>
      </c>
      <c r="F65" s="122" t="s">
        <v>19</v>
      </c>
      <c r="G65" s="123">
        <v>2500000</v>
      </c>
      <c r="H65" s="122" t="s">
        <v>8</v>
      </c>
      <c r="I65" s="124">
        <v>128</v>
      </c>
      <c r="J65" s="124">
        <v>42</v>
      </c>
      <c r="K65" s="125">
        <v>0.09</v>
      </c>
      <c r="L65" s="126">
        <v>42828</v>
      </c>
      <c r="M65" s="280"/>
      <c r="N65" s="281"/>
      <c r="O65" s="281"/>
      <c r="P65" s="281"/>
      <c r="Q65" s="282"/>
    </row>
    <row r="66" spans="1:17" ht="15">
      <c r="A66" s="6">
        <v>17258</v>
      </c>
      <c r="B66" s="6" t="s">
        <v>123</v>
      </c>
      <c r="C66" s="65" t="s">
        <v>124</v>
      </c>
      <c r="D66" s="6" t="s">
        <v>125</v>
      </c>
      <c r="E66" s="6">
        <v>10</v>
      </c>
      <c r="F66" s="6" t="s">
        <v>19</v>
      </c>
      <c r="G66" s="61">
        <v>1000000</v>
      </c>
      <c r="H66" s="6" t="s">
        <v>8</v>
      </c>
      <c r="I66" s="62">
        <v>88</v>
      </c>
      <c r="J66" s="62">
        <v>8</v>
      </c>
      <c r="K66" s="63">
        <v>0.09</v>
      </c>
      <c r="L66" s="64">
        <v>42828</v>
      </c>
      <c r="M66" s="260" t="s">
        <v>129</v>
      </c>
      <c r="N66" s="261"/>
      <c r="O66" s="261"/>
      <c r="P66" s="261"/>
      <c r="Q66" s="262"/>
    </row>
    <row r="67" spans="1:17" ht="15">
      <c r="A67" s="6">
        <v>17069</v>
      </c>
      <c r="B67" s="6" t="s">
        <v>126</v>
      </c>
      <c r="C67" s="65" t="s">
        <v>127</v>
      </c>
      <c r="D67" s="6" t="s">
        <v>128</v>
      </c>
      <c r="E67" s="6">
        <v>8</v>
      </c>
      <c r="F67" s="6" t="s">
        <v>19</v>
      </c>
      <c r="G67" s="61">
        <v>0</v>
      </c>
      <c r="H67" s="6" t="s">
        <v>20</v>
      </c>
      <c r="I67" s="62">
        <v>100</v>
      </c>
      <c r="J67" s="62">
        <v>30</v>
      </c>
      <c r="K67" s="63">
        <v>0.09</v>
      </c>
      <c r="L67" s="64">
        <v>42828</v>
      </c>
      <c r="M67" s="260" t="s">
        <v>149</v>
      </c>
      <c r="N67" s="261"/>
      <c r="O67" s="261"/>
      <c r="P67" s="261"/>
      <c r="Q67" s="262"/>
    </row>
    <row r="68" spans="1:17" ht="15.75" thickBot="1">
      <c r="A68" s="122">
        <v>17416</v>
      </c>
      <c r="B68" s="122" t="s">
        <v>139</v>
      </c>
      <c r="C68" s="72" t="s">
        <v>17</v>
      </c>
      <c r="D68" s="122" t="s">
        <v>18</v>
      </c>
      <c r="E68" s="122">
        <v>7</v>
      </c>
      <c r="F68" s="122" t="s">
        <v>19</v>
      </c>
      <c r="G68" s="123">
        <v>3000000</v>
      </c>
      <c r="H68" s="122" t="s">
        <v>8</v>
      </c>
      <c r="I68" s="124">
        <v>240</v>
      </c>
      <c r="J68" s="124">
        <v>20</v>
      </c>
      <c r="K68" s="125">
        <v>0.04</v>
      </c>
      <c r="L68" s="126">
        <v>42829</v>
      </c>
      <c r="M68" s="280"/>
      <c r="N68" s="281"/>
      <c r="O68" s="281"/>
      <c r="P68" s="281"/>
      <c r="Q68" s="282"/>
    </row>
    <row r="69" spans="1:17" ht="15">
      <c r="A69" s="275" t="s">
        <v>134</v>
      </c>
      <c r="B69" s="276"/>
      <c r="C69" s="276"/>
      <c r="D69" s="276"/>
      <c r="E69" s="276"/>
      <c r="F69" s="276"/>
      <c r="G69" s="167">
        <f>SUM(G41,G50,G54:G58,G61)</f>
        <v>8200000</v>
      </c>
      <c r="H69" s="165" t="s">
        <v>6</v>
      </c>
      <c r="I69" s="168">
        <f>SUM(I41,I50,I54,I55,I56,I57,I58,I61)</f>
        <v>545</v>
      </c>
      <c r="J69" s="168">
        <f>SUM(J41,J50,J54,J55,J56,J57,J58,J61)</f>
        <v>119</v>
      </c>
      <c r="K69" s="283"/>
      <c r="L69" s="284"/>
      <c r="M69" s="284"/>
      <c r="N69" s="284"/>
      <c r="O69" s="284"/>
      <c r="P69" s="284"/>
      <c r="Q69" s="285"/>
    </row>
    <row r="70" spans="1:17" ht="15">
      <c r="A70" s="287" t="s">
        <v>133</v>
      </c>
      <c r="B70" s="298"/>
      <c r="C70" s="298"/>
      <c r="D70" s="298"/>
      <c r="E70" s="298"/>
      <c r="F70" s="298"/>
      <c r="G70" s="61">
        <f>SUM(G42:G49,G51:G53,G59:G60,G62:G68)</f>
        <v>40810000</v>
      </c>
      <c r="H70" s="59" t="s">
        <v>6</v>
      </c>
      <c r="I70" s="127">
        <f>SUM(I42:I49,I51:I53,I59:I60,I62:I68)</f>
        <v>3310</v>
      </c>
      <c r="J70" s="127">
        <f>SUM(J42:J49,J51:J53,J59:J60,J62:J68)</f>
        <v>706</v>
      </c>
      <c r="K70" s="299"/>
      <c r="L70" s="258"/>
      <c r="M70" s="258"/>
      <c r="N70" s="258"/>
      <c r="O70" s="258"/>
      <c r="P70" s="258"/>
      <c r="Q70" s="259"/>
    </row>
    <row r="71" spans="1:17" ht="16.5" thickBot="1">
      <c r="A71" s="300" t="s">
        <v>135</v>
      </c>
      <c r="B71" s="301"/>
      <c r="C71" s="301"/>
      <c r="D71" s="301"/>
      <c r="E71" s="301"/>
      <c r="F71" s="301"/>
      <c r="G71" s="161">
        <f>SUM(G69:G70)</f>
        <v>49010000</v>
      </c>
      <c r="H71" s="162" t="s">
        <v>6</v>
      </c>
      <c r="I71" s="163">
        <f>SUM(I69:I70)</f>
        <v>3855</v>
      </c>
      <c r="J71" s="163">
        <f>SUM(J69:J70)</f>
        <v>825</v>
      </c>
      <c r="K71" s="302"/>
      <c r="L71" s="303"/>
      <c r="M71" s="303"/>
      <c r="N71" s="303"/>
      <c r="O71" s="303"/>
      <c r="P71" s="303"/>
      <c r="Q71" s="304"/>
    </row>
    <row r="72" spans="1:17" ht="15">
      <c r="A72" s="275" t="s">
        <v>188</v>
      </c>
      <c r="B72" s="276"/>
      <c r="C72" s="276"/>
      <c r="D72" s="276"/>
      <c r="E72" s="276"/>
      <c r="F72" s="276"/>
      <c r="G72" s="164">
        <f>SUM(G41+G56+G58+G61)</f>
        <v>5740000</v>
      </c>
      <c r="H72" s="165" t="s">
        <v>6</v>
      </c>
      <c r="I72" s="166">
        <f>SUM(I41+I56+I58+I61)</f>
        <v>280</v>
      </c>
      <c r="J72" s="166">
        <f>SUM(J41+J56+J58+J61)</f>
        <v>74</v>
      </c>
      <c r="K72" s="277"/>
      <c r="L72" s="278"/>
      <c r="M72" s="278"/>
      <c r="N72" s="278"/>
      <c r="O72" s="278"/>
      <c r="P72" s="278"/>
      <c r="Q72" s="279"/>
    </row>
    <row r="73" spans="1:17" ht="15" customHeight="1">
      <c r="A73" s="287" t="s">
        <v>189</v>
      </c>
      <c r="B73" s="288"/>
      <c r="C73" s="288"/>
      <c r="D73" s="288"/>
      <c r="E73" s="288"/>
      <c r="F73" s="288"/>
      <c r="G73" s="17">
        <f>SUM(G42+G45+G49)</f>
        <v>7610000</v>
      </c>
      <c r="H73" s="59" t="s">
        <v>6</v>
      </c>
      <c r="I73" s="37">
        <f>SUM(I42+I45+I49)</f>
        <v>683</v>
      </c>
      <c r="J73" s="37">
        <f>SUM(J42+J45+J49)</f>
        <v>122</v>
      </c>
      <c r="K73" s="195"/>
      <c r="L73" s="193"/>
      <c r="M73" s="193"/>
      <c r="N73" s="193"/>
      <c r="O73" s="193"/>
      <c r="P73" s="193"/>
      <c r="Q73" s="194"/>
    </row>
    <row r="74" spans="1:17" ht="15" customHeight="1" thickBot="1">
      <c r="A74" s="289" t="s">
        <v>190</v>
      </c>
      <c r="B74" s="290"/>
      <c r="C74" s="290"/>
      <c r="D74" s="290"/>
      <c r="E74" s="290"/>
      <c r="F74" s="290"/>
      <c r="G74" s="156">
        <f>SUM(G47)</f>
        <v>1100000</v>
      </c>
      <c r="H74" s="158" t="s">
        <v>6</v>
      </c>
      <c r="I74" s="159">
        <f>SUM(I47)</f>
        <v>242</v>
      </c>
      <c r="J74" s="160">
        <f>SUM(J47)</f>
        <v>21</v>
      </c>
      <c r="K74" s="291"/>
      <c r="L74" s="292"/>
      <c r="M74" s="292"/>
      <c r="N74" s="292"/>
      <c r="O74" s="292"/>
      <c r="P74" s="292"/>
      <c r="Q74" s="293"/>
    </row>
    <row r="75" spans="1:17" ht="15" customHeight="1">
      <c r="A75" s="249" t="s">
        <v>191</v>
      </c>
      <c r="B75" s="250"/>
      <c r="C75" s="250"/>
      <c r="D75" s="250"/>
      <c r="E75" s="250"/>
      <c r="F75" s="250"/>
      <c r="G75" s="157">
        <f>Q36-G72</f>
        <v>500000</v>
      </c>
      <c r="H75" s="305"/>
      <c r="I75" s="278"/>
      <c r="J75" s="278"/>
      <c r="K75" s="278"/>
      <c r="L75" s="278"/>
      <c r="M75" s="278"/>
      <c r="N75" s="278"/>
      <c r="O75" s="278"/>
      <c r="P75" s="278"/>
      <c r="Q75" s="279"/>
    </row>
    <row r="76" spans="1:17" ht="15">
      <c r="A76" s="294" t="s">
        <v>192</v>
      </c>
      <c r="B76" s="295"/>
      <c r="C76" s="295"/>
      <c r="D76" s="295"/>
      <c r="E76" s="295"/>
      <c r="F76" s="295"/>
      <c r="G76" s="60">
        <f>Q38-G73</f>
        <v>3189235</v>
      </c>
      <c r="H76" s="306"/>
      <c r="I76" s="307"/>
      <c r="J76" s="307"/>
      <c r="K76" s="307"/>
      <c r="L76" s="307"/>
      <c r="M76" s="307"/>
      <c r="N76" s="307"/>
      <c r="O76" s="307"/>
      <c r="P76" s="307"/>
      <c r="Q76" s="308"/>
    </row>
    <row r="77" spans="1:17" ht="15">
      <c r="A77" s="294" t="s">
        <v>193</v>
      </c>
      <c r="B77" s="295"/>
      <c r="C77" s="295"/>
      <c r="D77" s="295"/>
      <c r="E77" s="295"/>
      <c r="F77" s="295"/>
      <c r="G77" s="60">
        <f>Q37-G74</f>
        <v>5900000</v>
      </c>
      <c r="H77" s="306"/>
      <c r="I77" s="307"/>
      <c r="J77" s="307"/>
      <c r="K77" s="307"/>
      <c r="L77" s="307"/>
      <c r="M77" s="307"/>
      <c r="N77" s="307"/>
      <c r="O77" s="307"/>
      <c r="P77" s="307"/>
      <c r="Q77" s="308"/>
    </row>
    <row r="78" spans="6:7" ht="15">
      <c r="F78" s="191"/>
      <c r="G78" s="55"/>
    </row>
    <row r="79" spans="1:13" ht="15">
      <c r="A79" s="286" t="s">
        <v>136</v>
      </c>
      <c r="B79" s="286"/>
      <c r="C79" s="286"/>
      <c r="D79" s="286"/>
      <c r="E79" s="286"/>
      <c r="F79" s="286"/>
      <c r="G79" s="286"/>
      <c r="H79" s="286"/>
      <c r="I79" s="286"/>
      <c r="J79" s="286"/>
      <c r="K79" s="286"/>
      <c r="L79" s="286"/>
      <c r="M79" s="286"/>
    </row>
    <row r="80" spans="1:13" ht="15">
      <c r="A80" s="286" t="s">
        <v>29</v>
      </c>
      <c r="B80" s="286"/>
      <c r="C80" s="286"/>
      <c r="D80" s="286"/>
      <c r="E80" s="286"/>
      <c r="F80" s="286"/>
      <c r="G80" s="286"/>
      <c r="H80" s="286"/>
      <c r="I80" s="286"/>
      <c r="J80" s="286"/>
      <c r="K80" s="286"/>
      <c r="L80" s="286"/>
      <c r="M80" s="286"/>
    </row>
    <row r="81" spans="1:13" ht="15">
      <c r="A81" s="286" t="s">
        <v>24</v>
      </c>
      <c r="B81" s="286"/>
      <c r="C81" s="286"/>
      <c r="D81" s="286"/>
      <c r="E81" s="286"/>
      <c r="F81" s="286"/>
      <c r="G81" s="286"/>
      <c r="H81" s="286"/>
      <c r="I81" s="286"/>
      <c r="J81" s="286"/>
      <c r="K81" s="286"/>
      <c r="L81" s="286"/>
      <c r="M81" s="286"/>
    </row>
  </sheetData>
  <sheetProtection/>
  <mergeCells count="103">
    <mergeCell ref="A77:F77"/>
    <mergeCell ref="H77:Q77"/>
    <mergeCell ref="A79:M79"/>
    <mergeCell ref="A80:M80"/>
    <mergeCell ref="A81:M81"/>
    <mergeCell ref="A75:F75"/>
    <mergeCell ref="H75:Q75"/>
    <mergeCell ref="A76:F76"/>
    <mergeCell ref="H76:Q76"/>
    <mergeCell ref="M16:Q16"/>
    <mergeCell ref="A73:F73"/>
    <mergeCell ref="A74:F74"/>
    <mergeCell ref="K74:Q74"/>
    <mergeCell ref="A70:F70"/>
    <mergeCell ref="K70:Q70"/>
    <mergeCell ref="A71:F71"/>
    <mergeCell ref="M30:Q30"/>
    <mergeCell ref="K71:Q71"/>
    <mergeCell ref="A72:F72"/>
    <mergeCell ref="K72:Q72"/>
    <mergeCell ref="M65:Q65"/>
    <mergeCell ref="M66:Q66"/>
    <mergeCell ref="M67:Q67"/>
    <mergeCell ref="M68:Q68"/>
    <mergeCell ref="A69:F69"/>
    <mergeCell ref="K69:Q69"/>
    <mergeCell ref="M59:Q59"/>
    <mergeCell ref="M60:Q60"/>
    <mergeCell ref="M61:Q61"/>
    <mergeCell ref="M62:Q62"/>
    <mergeCell ref="M63:Q63"/>
    <mergeCell ref="M64:Q64"/>
    <mergeCell ref="M53:Q53"/>
    <mergeCell ref="M54:Q54"/>
    <mergeCell ref="M55:Q55"/>
    <mergeCell ref="M56:Q56"/>
    <mergeCell ref="M57:Q57"/>
    <mergeCell ref="M58:Q58"/>
    <mergeCell ref="M47:Q47"/>
    <mergeCell ref="M48:Q48"/>
    <mergeCell ref="M49:Q49"/>
    <mergeCell ref="M50:Q50"/>
    <mergeCell ref="M51:Q51"/>
    <mergeCell ref="M52:Q52"/>
    <mergeCell ref="M41:Q41"/>
    <mergeCell ref="M42:Q42"/>
    <mergeCell ref="M43:Q43"/>
    <mergeCell ref="M44:Q44"/>
    <mergeCell ref="M45:Q45"/>
    <mergeCell ref="M46:Q46"/>
    <mergeCell ref="M36:P36"/>
    <mergeCell ref="M37:P37"/>
    <mergeCell ref="M38:P38"/>
    <mergeCell ref="A39:B39"/>
    <mergeCell ref="M39:P39"/>
    <mergeCell ref="M40:Q40"/>
    <mergeCell ref="M31:Q31"/>
    <mergeCell ref="A32:F32"/>
    <mergeCell ref="K32:Q32"/>
    <mergeCell ref="A33:F33"/>
    <mergeCell ref="K33:Q33"/>
    <mergeCell ref="A34:F34"/>
    <mergeCell ref="H34:Q34"/>
    <mergeCell ref="M24:Q24"/>
    <mergeCell ref="M25:Q25"/>
    <mergeCell ref="M26:Q26"/>
    <mergeCell ref="M27:Q27"/>
    <mergeCell ref="M28:Q28"/>
    <mergeCell ref="M29:Q29"/>
    <mergeCell ref="A22:B22"/>
    <mergeCell ref="H22:J22"/>
    <mergeCell ref="K22:L22"/>
    <mergeCell ref="M22:O22"/>
    <mergeCell ref="P22:Q22"/>
    <mergeCell ref="M23:Q23"/>
    <mergeCell ref="A19:F19"/>
    <mergeCell ref="K19:Q19"/>
    <mergeCell ref="A20:F20"/>
    <mergeCell ref="H20:Q20"/>
    <mergeCell ref="A21:F21"/>
    <mergeCell ref="H21:Q21"/>
    <mergeCell ref="M9:Q9"/>
    <mergeCell ref="M10:Q10"/>
    <mergeCell ref="M11:Q11"/>
    <mergeCell ref="M12:Q12"/>
    <mergeCell ref="M17:Q17"/>
    <mergeCell ref="A18:F18"/>
    <mergeCell ref="K18:Q18"/>
    <mergeCell ref="M13:Q13"/>
    <mergeCell ref="M14:Q14"/>
    <mergeCell ref="M15:Q15"/>
    <mergeCell ref="M7:P7"/>
    <mergeCell ref="A8:B8"/>
    <mergeCell ref="H8:J8"/>
    <mergeCell ref="K8:L8"/>
    <mergeCell ref="M8:O8"/>
    <mergeCell ref="P8:Q8"/>
    <mergeCell ref="A1:Q1"/>
    <mergeCell ref="A2:Q2"/>
    <mergeCell ref="A3:Q3"/>
    <mergeCell ref="A4:Q4"/>
    <mergeCell ref="A5:D5"/>
    <mergeCell ref="M6:P6"/>
  </mergeCells>
  <printOptions/>
  <pageMargins left="0.7" right="0.7" top="0.75" bottom="0.75" header="0.3" footer="0.3"/>
  <pageSetup fitToHeight="2" fitToWidth="1" horizontalDpi="600" verticalDpi="600" orientation="landscape" scale="5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6"/>
  <sheetViews>
    <sheetView showGridLines="0" zoomScalePageLayoutView="0" workbookViewId="0" topLeftCell="A7">
      <selection activeCell="A5" sqref="A5:D5"/>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196</v>
      </c>
      <c r="B2" s="219"/>
      <c r="C2" s="219"/>
      <c r="D2" s="219"/>
      <c r="E2" s="219"/>
      <c r="F2" s="219"/>
      <c r="G2" s="219"/>
      <c r="H2" s="219"/>
      <c r="I2" s="219"/>
      <c r="J2" s="219"/>
      <c r="K2" s="219"/>
      <c r="L2" s="219"/>
      <c r="M2" s="218"/>
      <c r="N2" s="218"/>
      <c r="O2" s="218"/>
      <c r="P2" s="218"/>
      <c r="Q2" s="218"/>
    </row>
    <row r="3" spans="1:17" ht="12.75" customHeight="1">
      <c r="A3" s="220" t="s">
        <v>179</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53"/>
      <c r="F5" s="153"/>
      <c r="G5" s="153"/>
      <c r="H5" s="153"/>
      <c r="I5" s="153"/>
      <c r="J5" s="153"/>
      <c r="K5" s="153"/>
      <c r="L5" s="153"/>
    </row>
    <row r="6" spans="1:17" ht="14.25" customHeight="1">
      <c r="A6" s="154"/>
      <c r="B6" s="155"/>
      <c r="C6" s="155"/>
      <c r="D6" s="155"/>
      <c r="E6" s="153"/>
      <c r="F6" s="153"/>
      <c r="G6" s="153"/>
      <c r="H6" s="153"/>
      <c r="I6" s="153"/>
      <c r="J6" s="153"/>
      <c r="K6" s="153"/>
      <c r="L6" s="153"/>
      <c r="M6" s="224" t="s">
        <v>132</v>
      </c>
      <c r="N6" s="224"/>
      <c r="O6" s="224"/>
      <c r="P6" s="224"/>
      <c r="Q6" s="82">
        <v>4000000</v>
      </c>
    </row>
    <row r="7" spans="1:17" ht="14.25" customHeight="1">
      <c r="A7" s="154"/>
      <c r="B7" s="155"/>
      <c r="C7" s="155"/>
      <c r="D7" s="155"/>
      <c r="E7" s="153"/>
      <c r="F7" s="153"/>
      <c r="G7" s="153"/>
      <c r="H7" s="153"/>
      <c r="I7" s="153"/>
      <c r="J7" s="153"/>
      <c r="K7" s="153"/>
      <c r="L7" s="153"/>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173</v>
      </c>
      <c r="N10" s="237"/>
      <c r="O10" s="237"/>
      <c r="P10" s="237"/>
      <c r="Q10" s="238"/>
    </row>
    <row r="11" spans="1:17" ht="15" customHeight="1">
      <c r="A11" s="6">
        <v>17502</v>
      </c>
      <c r="B11" s="6" t="s">
        <v>35</v>
      </c>
      <c r="C11" s="5" t="s">
        <v>22</v>
      </c>
      <c r="D11" s="5" t="s">
        <v>23</v>
      </c>
      <c r="E11" s="6">
        <v>9</v>
      </c>
      <c r="F11" s="5" t="s">
        <v>19</v>
      </c>
      <c r="G11" s="7">
        <v>800000</v>
      </c>
      <c r="H11" s="5" t="s">
        <v>20</v>
      </c>
      <c r="I11" s="11">
        <v>49</v>
      </c>
      <c r="J11" s="35">
        <v>13</v>
      </c>
      <c r="K11" s="9">
        <v>0.09</v>
      </c>
      <c r="L11" s="10">
        <v>42744</v>
      </c>
      <c r="M11" s="236"/>
      <c r="N11" s="237"/>
      <c r="O11" s="237"/>
      <c r="P11" s="237"/>
      <c r="Q11" s="238"/>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t="s">
        <v>172</v>
      </c>
      <c r="N12" s="242"/>
      <c r="O12" s="242"/>
      <c r="P12" s="242"/>
      <c r="Q12" s="243"/>
    </row>
    <row r="13" spans="1:17" ht="15" customHeight="1" thickBot="1">
      <c r="A13" s="122">
        <v>17500</v>
      </c>
      <c r="B13" s="122" t="s">
        <v>25</v>
      </c>
      <c r="C13" s="182" t="s">
        <v>17</v>
      </c>
      <c r="D13" s="182" t="s">
        <v>18</v>
      </c>
      <c r="E13" s="122">
        <v>7</v>
      </c>
      <c r="F13" s="182" t="s">
        <v>19</v>
      </c>
      <c r="G13" s="183">
        <v>1500000</v>
      </c>
      <c r="H13" s="182" t="s">
        <v>20</v>
      </c>
      <c r="I13" s="184">
        <v>12</v>
      </c>
      <c r="J13" s="185">
        <v>29</v>
      </c>
      <c r="K13" s="186"/>
      <c r="L13" s="187">
        <v>42929</v>
      </c>
      <c r="M13" s="239"/>
      <c r="N13" s="240"/>
      <c r="O13" s="240"/>
      <c r="P13" s="240"/>
      <c r="Q13" s="241"/>
    </row>
    <row r="14" spans="1:17" ht="15" customHeight="1" thickBot="1">
      <c r="A14" s="244" t="s">
        <v>39</v>
      </c>
      <c r="B14" s="245"/>
      <c r="C14" s="245"/>
      <c r="D14" s="245"/>
      <c r="E14" s="245"/>
      <c r="F14" s="245"/>
      <c r="G14" s="178">
        <f>SUM(G10:G13)</f>
        <v>3700000</v>
      </c>
      <c r="H14" s="179" t="s">
        <v>6</v>
      </c>
      <c r="I14" s="180">
        <f>SUM(I10:I13)</f>
        <v>389</v>
      </c>
      <c r="J14" s="181">
        <f>SUM(J10:J13)</f>
        <v>59</v>
      </c>
      <c r="K14" s="246"/>
      <c r="L14" s="247"/>
      <c r="M14" s="247"/>
      <c r="N14" s="247"/>
      <c r="O14" s="247"/>
      <c r="P14" s="247"/>
      <c r="Q14" s="248"/>
    </row>
    <row r="15" spans="1:17" ht="15" customHeight="1" thickBot="1">
      <c r="A15" s="244" t="s">
        <v>197</v>
      </c>
      <c r="B15" s="245"/>
      <c r="C15" s="245"/>
      <c r="D15" s="245"/>
      <c r="E15" s="245"/>
      <c r="F15" s="245"/>
      <c r="G15" s="178">
        <f>SUM(G10+G12)</f>
        <v>1400000</v>
      </c>
      <c r="H15" s="179" t="s">
        <v>6</v>
      </c>
      <c r="I15" s="180">
        <f>SUM(I10+I12)</f>
        <v>328</v>
      </c>
      <c r="J15" s="181">
        <f>SUM(J10+J12)</f>
        <v>17</v>
      </c>
      <c r="K15" s="246"/>
      <c r="L15" s="247"/>
      <c r="M15" s="247"/>
      <c r="N15" s="247"/>
      <c r="O15" s="247"/>
      <c r="P15" s="247"/>
      <c r="Q15" s="248"/>
    </row>
    <row r="16" spans="1:17" ht="15.75" thickBot="1">
      <c r="A16" s="249" t="s">
        <v>198</v>
      </c>
      <c r="B16" s="250"/>
      <c r="C16" s="250"/>
      <c r="D16" s="250"/>
      <c r="E16" s="250"/>
      <c r="F16" s="250"/>
      <c r="G16" s="157">
        <f>SUM(Q6-(G10+G12))</f>
        <v>2600000</v>
      </c>
      <c r="H16" s="305"/>
      <c r="I16" s="278"/>
      <c r="J16" s="278"/>
      <c r="K16" s="278"/>
      <c r="L16" s="278"/>
      <c r="M16" s="278"/>
      <c r="N16" s="278"/>
      <c r="O16" s="278"/>
      <c r="P16" s="278"/>
      <c r="Q16" s="279"/>
    </row>
    <row r="17" spans="1:17" ht="15" customHeight="1">
      <c r="A17" s="249" t="s">
        <v>199</v>
      </c>
      <c r="B17" s="250"/>
      <c r="C17" s="250"/>
      <c r="D17" s="250"/>
      <c r="E17" s="250"/>
      <c r="F17" s="250"/>
      <c r="G17" s="157">
        <f>Q7-0</f>
        <v>4310529</v>
      </c>
      <c r="H17" s="305"/>
      <c r="I17" s="278"/>
      <c r="J17" s="278"/>
      <c r="K17" s="278"/>
      <c r="L17" s="278"/>
      <c r="M17" s="278"/>
      <c r="N17" s="278"/>
      <c r="O17" s="278"/>
      <c r="P17" s="278"/>
      <c r="Q17" s="279"/>
    </row>
    <row r="18" spans="1:17" ht="64.5" customHeight="1">
      <c r="A18" s="253" t="s">
        <v>11</v>
      </c>
      <c r="B18" s="253"/>
      <c r="C18" s="14"/>
      <c r="D18" s="14"/>
      <c r="E18" s="15"/>
      <c r="F18" s="14"/>
      <c r="G18" s="16"/>
      <c r="H18" s="226"/>
      <c r="I18" s="227"/>
      <c r="J18" s="227"/>
      <c r="K18" s="228"/>
      <c r="L18" s="229"/>
      <c r="M18" s="254" t="s">
        <v>45</v>
      </c>
      <c r="N18" s="254"/>
      <c r="O18" s="254"/>
      <c r="P18" s="255">
        <v>4723589</v>
      </c>
      <c r="Q18" s="256"/>
    </row>
    <row r="19" spans="1:17" ht="39">
      <c r="A19" s="4" t="s">
        <v>0</v>
      </c>
      <c r="B19" s="4" t="s">
        <v>1</v>
      </c>
      <c r="C19" s="4" t="s">
        <v>2</v>
      </c>
      <c r="D19" s="4" t="s">
        <v>3</v>
      </c>
      <c r="E19" s="4" t="s">
        <v>4</v>
      </c>
      <c r="F19" s="4" t="s">
        <v>13</v>
      </c>
      <c r="G19" s="4" t="s">
        <v>152</v>
      </c>
      <c r="H19" s="4" t="s">
        <v>5</v>
      </c>
      <c r="I19" s="4" t="s">
        <v>6</v>
      </c>
      <c r="J19" s="4" t="s">
        <v>21</v>
      </c>
      <c r="K19" s="4" t="s">
        <v>14</v>
      </c>
      <c r="L19" s="4" t="s">
        <v>15</v>
      </c>
      <c r="M19" s="233" t="s">
        <v>7</v>
      </c>
      <c r="N19" s="234"/>
      <c r="O19" s="234"/>
      <c r="P19" s="234"/>
      <c r="Q19" s="235"/>
    </row>
    <row r="20" spans="1:17" ht="15">
      <c r="A20" s="6">
        <v>17505</v>
      </c>
      <c r="B20" s="39" t="s">
        <v>55</v>
      </c>
      <c r="C20" s="39" t="s">
        <v>56</v>
      </c>
      <c r="D20" s="39" t="s">
        <v>56</v>
      </c>
      <c r="E20" s="39">
        <v>12</v>
      </c>
      <c r="F20" s="39" t="s">
        <v>19</v>
      </c>
      <c r="G20" s="42">
        <v>0</v>
      </c>
      <c r="H20" s="39" t="s">
        <v>8</v>
      </c>
      <c r="I20" s="48">
        <v>104</v>
      </c>
      <c r="J20" s="48">
        <v>34</v>
      </c>
      <c r="K20" s="44">
        <v>0.09</v>
      </c>
      <c r="L20" s="45">
        <v>42824</v>
      </c>
      <c r="M20" s="257" t="s">
        <v>153</v>
      </c>
      <c r="N20" s="258"/>
      <c r="O20" s="258"/>
      <c r="P20" s="258"/>
      <c r="Q20" s="259"/>
    </row>
    <row r="21" spans="1:17" ht="15">
      <c r="A21" s="6">
        <v>17504</v>
      </c>
      <c r="B21" s="39" t="s">
        <v>54</v>
      </c>
      <c r="C21" s="39" t="s">
        <v>57</v>
      </c>
      <c r="D21" s="39" t="s">
        <v>58</v>
      </c>
      <c r="E21" s="39">
        <v>7</v>
      </c>
      <c r="F21" s="39" t="s">
        <v>19</v>
      </c>
      <c r="G21" s="42">
        <v>0</v>
      </c>
      <c r="H21" s="39" t="s">
        <v>30</v>
      </c>
      <c r="I21" s="48">
        <v>244</v>
      </c>
      <c r="J21" s="48">
        <v>34</v>
      </c>
      <c r="K21" s="44">
        <v>0.09</v>
      </c>
      <c r="L21" s="45">
        <v>42824</v>
      </c>
      <c r="M21" s="257" t="s">
        <v>153</v>
      </c>
      <c r="N21" s="258"/>
      <c r="O21" s="258"/>
      <c r="P21" s="258"/>
      <c r="Q21" s="259"/>
    </row>
    <row r="22" spans="1:17" ht="15">
      <c r="A22" s="6">
        <v>17509</v>
      </c>
      <c r="B22" s="39" t="s">
        <v>72</v>
      </c>
      <c r="C22" s="39" t="s">
        <v>73</v>
      </c>
      <c r="D22" s="39" t="s">
        <v>74</v>
      </c>
      <c r="E22" s="39">
        <v>10</v>
      </c>
      <c r="F22" s="39" t="s">
        <v>75</v>
      </c>
      <c r="G22" s="42">
        <v>2000000</v>
      </c>
      <c r="H22" s="39" t="s">
        <v>8</v>
      </c>
      <c r="I22" s="48">
        <v>50</v>
      </c>
      <c r="J22" s="48">
        <v>50</v>
      </c>
      <c r="K22" s="44"/>
      <c r="L22" s="45">
        <v>42825</v>
      </c>
      <c r="M22" s="257"/>
      <c r="N22" s="258"/>
      <c r="O22" s="258"/>
      <c r="P22" s="258"/>
      <c r="Q22" s="259"/>
    </row>
    <row r="23" spans="1:17" ht="15">
      <c r="A23" s="6">
        <v>17738</v>
      </c>
      <c r="B23" s="6" t="s">
        <v>76</v>
      </c>
      <c r="C23" s="6" t="s">
        <v>77</v>
      </c>
      <c r="D23" s="6" t="s">
        <v>78</v>
      </c>
      <c r="E23" s="6">
        <v>11</v>
      </c>
      <c r="F23" s="6" t="s">
        <v>19</v>
      </c>
      <c r="G23" s="61">
        <v>0</v>
      </c>
      <c r="H23" s="6" t="s">
        <v>8</v>
      </c>
      <c r="I23" s="62">
        <v>50</v>
      </c>
      <c r="J23" s="62">
        <v>27</v>
      </c>
      <c r="K23" s="63">
        <v>0.09</v>
      </c>
      <c r="L23" s="64">
        <v>42828</v>
      </c>
      <c r="M23" s="260" t="s">
        <v>153</v>
      </c>
      <c r="N23" s="261"/>
      <c r="O23" s="261"/>
      <c r="P23" s="261"/>
      <c r="Q23" s="262"/>
    </row>
    <row r="24" spans="1:17" ht="15">
      <c r="A24" s="6">
        <v>17165</v>
      </c>
      <c r="B24" s="6" t="s">
        <v>79</v>
      </c>
      <c r="C24" s="6" t="s">
        <v>80</v>
      </c>
      <c r="D24" s="6" t="s">
        <v>81</v>
      </c>
      <c r="E24" s="6">
        <v>7</v>
      </c>
      <c r="F24" s="6" t="s">
        <v>19</v>
      </c>
      <c r="G24" s="61">
        <v>0</v>
      </c>
      <c r="H24" s="6" t="s">
        <v>8</v>
      </c>
      <c r="I24" s="62">
        <v>80</v>
      </c>
      <c r="J24" s="62">
        <v>20</v>
      </c>
      <c r="K24" s="63">
        <v>0.09</v>
      </c>
      <c r="L24" s="64">
        <v>42828</v>
      </c>
      <c r="M24" s="260" t="s">
        <v>149</v>
      </c>
      <c r="N24" s="261"/>
      <c r="O24" s="261"/>
      <c r="P24" s="261"/>
      <c r="Q24" s="262"/>
    </row>
    <row r="25" spans="1:17" ht="15">
      <c r="A25" s="6">
        <v>17508</v>
      </c>
      <c r="B25" s="6" t="s">
        <v>64</v>
      </c>
      <c r="C25" s="6" t="s">
        <v>65</v>
      </c>
      <c r="D25" s="6" t="s">
        <v>66</v>
      </c>
      <c r="E25" s="6">
        <v>13</v>
      </c>
      <c r="F25" s="6" t="s">
        <v>19</v>
      </c>
      <c r="G25" s="61">
        <v>1686330</v>
      </c>
      <c r="H25" s="6" t="s">
        <v>8</v>
      </c>
      <c r="I25" s="62">
        <v>24</v>
      </c>
      <c r="J25" s="62">
        <v>24</v>
      </c>
      <c r="K25" s="63"/>
      <c r="L25" s="64">
        <v>42837</v>
      </c>
      <c r="M25" s="260"/>
      <c r="N25" s="261"/>
      <c r="O25" s="261"/>
      <c r="P25" s="261"/>
      <c r="Q25" s="262"/>
    </row>
    <row r="26" spans="1:17" ht="15.75" thickBot="1">
      <c r="A26" s="169">
        <v>17510</v>
      </c>
      <c r="B26" s="169" t="s">
        <v>160</v>
      </c>
      <c r="C26" s="169" t="s">
        <v>159</v>
      </c>
      <c r="D26" s="169" t="s">
        <v>161</v>
      </c>
      <c r="E26" s="169">
        <v>8</v>
      </c>
      <c r="F26" s="169" t="s">
        <v>19</v>
      </c>
      <c r="G26" s="170">
        <v>2500000</v>
      </c>
      <c r="H26" s="169" t="s">
        <v>20</v>
      </c>
      <c r="I26" s="171">
        <v>30</v>
      </c>
      <c r="J26" s="171">
        <v>30</v>
      </c>
      <c r="K26" s="172"/>
      <c r="L26" s="173">
        <v>42923</v>
      </c>
      <c r="M26" s="263"/>
      <c r="N26" s="264"/>
      <c r="O26" s="264"/>
      <c r="P26" s="264"/>
      <c r="Q26" s="265"/>
    </row>
    <row r="27" spans="1:17" ht="15" customHeight="1" thickBot="1">
      <c r="A27" s="266" t="s">
        <v>40</v>
      </c>
      <c r="B27" s="267"/>
      <c r="C27" s="267"/>
      <c r="D27" s="267"/>
      <c r="E27" s="267"/>
      <c r="F27" s="267"/>
      <c r="G27" s="175">
        <f>SUM(G20:G26)</f>
        <v>6186330</v>
      </c>
      <c r="H27" s="176" t="s">
        <v>6</v>
      </c>
      <c r="I27" s="177">
        <f>SUM(I20:I26)</f>
        <v>582</v>
      </c>
      <c r="J27" s="177">
        <f>SUM(J20:J26)</f>
        <v>219</v>
      </c>
      <c r="K27" s="268"/>
      <c r="L27" s="269"/>
      <c r="M27" s="269"/>
      <c r="N27" s="269"/>
      <c r="O27" s="269"/>
      <c r="P27" s="269"/>
      <c r="Q27" s="270"/>
    </row>
    <row r="28" spans="1:17" ht="15.75" thickBot="1">
      <c r="A28" s="244" t="s">
        <v>186</v>
      </c>
      <c r="B28" s="245"/>
      <c r="C28" s="245"/>
      <c r="D28" s="245"/>
      <c r="E28" s="245"/>
      <c r="F28" s="245"/>
      <c r="G28" s="178">
        <f>0</f>
        <v>0</v>
      </c>
      <c r="H28" s="179" t="s">
        <v>6</v>
      </c>
      <c r="I28" s="180">
        <f>0</f>
        <v>0</v>
      </c>
      <c r="J28" s="181">
        <f>0</f>
        <v>0</v>
      </c>
      <c r="K28" s="246"/>
      <c r="L28" s="247"/>
      <c r="M28" s="247"/>
      <c r="N28" s="247"/>
      <c r="O28" s="247"/>
      <c r="P28" s="247"/>
      <c r="Q28" s="248"/>
    </row>
    <row r="29" spans="1:17" ht="15">
      <c r="A29" s="249" t="s">
        <v>187</v>
      </c>
      <c r="B29" s="250"/>
      <c r="C29" s="250"/>
      <c r="D29" s="250"/>
      <c r="E29" s="250"/>
      <c r="F29" s="250"/>
      <c r="G29" s="157">
        <f>SUM(P18-G28)</f>
        <v>4723589</v>
      </c>
      <c r="H29" s="305"/>
      <c r="I29" s="278"/>
      <c r="J29" s="278"/>
      <c r="K29" s="278"/>
      <c r="L29" s="278"/>
      <c r="M29" s="278"/>
      <c r="N29" s="278"/>
      <c r="O29" s="278"/>
      <c r="P29" s="278"/>
      <c r="Q29" s="279"/>
    </row>
    <row r="30" spans="1:17" ht="15">
      <c r="A30" s="22"/>
      <c r="B30" s="23"/>
      <c r="C30" s="23"/>
      <c r="D30" s="23"/>
      <c r="E30" s="23"/>
      <c r="F30" s="23"/>
      <c r="G30" s="78"/>
      <c r="H30" s="79"/>
      <c r="I30" s="79"/>
      <c r="J30" s="79"/>
      <c r="K30" s="80"/>
      <c r="L30" s="81"/>
      <c r="M30" s="148"/>
      <c r="N30" s="148"/>
      <c r="O30" s="148"/>
      <c r="P30" s="148"/>
      <c r="Q30" s="174"/>
    </row>
    <row r="31" spans="1:17" ht="15">
      <c r="A31" s="22"/>
      <c r="B31" s="23"/>
      <c r="C31" s="23"/>
      <c r="D31" s="23"/>
      <c r="E31" s="23"/>
      <c r="F31" s="23"/>
      <c r="G31" s="78"/>
      <c r="H31" s="79"/>
      <c r="I31" s="79"/>
      <c r="J31" s="79"/>
      <c r="K31" s="80"/>
      <c r="L31" s="81"/>
      <c r="M31" s="224" t="s">
        <v>166</v>
      </c>
      <c r="N31" s="224"/>
      <c r="O31" s="224"/>
      <c r="P31" s="224"/>
      <c r="Q31" s="82">
        <f>15326316-9086316</f>
        <v>6240000</v>
      </c>
    </row>
    <row r="32" spans="1:17" ht="15">
      <c r="A32" s="22"/>
      <c r="B32" s="23"/>
      <c r="C32" s="23"/>
      <c r="D32" s="23"/>
      <c r="E32" s="23"/>
      <c r="F32" s="23"/>
      <c r="G32" s="78"/>
      <c r="H32" s="79"/>
      <c r="I32" s="79"/>
      <c r="J32" s="79"/>
      <c r="K32" s="80"/>
      <c r="L32" s="81"/>
      <c r="M32" s="271" t="s">
        <v>167</v>
      </c>
      <c r="N32" s="271"/>
      <c r="O32" s="271"/>
      <c r="P32" s="271"/>
      <c r="Q32" s="101">
        <v>7000000</v>
      </c>
    </row>
    <row r="33" spans="1:17" ht="15.75" customHeight="1">
      <c r="A33" s="22"/>
      <c r="B33" s="23"/>
      <c r="C33" s="23"/>
      <c r="D33" s="23"/>
      <c r="E33" s="23"/>
      <c r="F33" s="23"/>
      <c r="G33" s="78"/>
      <c r="H33" s="79"/>
      <c r="I33" s="79"/>
      <c r="J33" s="79"/>
      <c r="K33" s="80"/>
      <c r="L33" s="81"/>
      <c r="M33" s="272" t="s">
        <v>168</v>
      </c>
      <c r="N33" s="272"/>
      <c r="O33" s="272"/>
      <c r="P33" s="272"/>
      <c r="Q33" s="91">
        <v>10799235</v>
      </c>
    </row>
    <row r="34" spans="1:17" ht="44.25" customHeight="1">
      <c r="A34" s="253" t="s">
        <v>8</v>
      </c>
      <c r="B34" s="253"/>
      <c r="C34" s="24"/>
      <c r="D34" s="24"/>
      <c r="E34" s="24"/>
      <c r="F34" s="24"/>
      <c r="G34" s="24"/>
      <c r="H34" s="24"/>
      <c r="I34" s="24"/>
      <c r="J34" s="24"/>
      <c r="K34" s="24"/>
      <c r="L34" s="24"/>
      <c r="M34" s="230" t="s">
        <v>138</v>
      </c>
      <c r="N34" s="230"/>
      <c r="O34" s="230"/>
      <c r="P34" s="230"/>
      <c r="Q34" s="152">
        <f>SUM(Q31:Q33)</f>
        <v>24039235</v>
      </c>
    </row>
    <row r="35" spans="1:17" ht="39">
      <c r="A35" s="4" t="s">
        <v>0</v>
      </c>
      <c r="B35" s="4" t="s">
        <v>1</v>
      </c>
      <c r="C35" s="4" t="s">
        <v>2</v>
      </c>
      <c r="D35" s="4" t="s">
        <v>3</v>
      </c>
      <c r="E35" s="4" t="s">
        <v>4</v>
      </c>
      <c r="F35" s="4" t="s">
        <v>13</v>
      </c>
      <c r="G35" s="4" t="s">
        <v>152</v>
      </c>
      <c r="H35" s="4" t="s">
        <v>5</v>
      </c>
      <c r="I35" s="4" t="s">
        <v>6</v>
      </c>
      <c r="J35" s="4" t="s">
        <v>21</v>
      </c>
      <c r="K35" s="4" t="s">
        <v>14</v>
      </c>
      <c r="L35" s="4" t="s">
        <v>15</v>
      </c>
      <c r="M35" s="233" t="s">
        <v>7</v>
      </c>
      <c r="N35" s="234"/>
      <c r="O35" s="234"/>
      <c r="P35" s="234"/>
      <c r="Q35" s="235"/>
    </row>
    <row r="36" spans="1:17" ht="15">
      <c r="A36" s="6">
        <v>17503</v>
      </c>
      <c r="B36" s="39" t="s">
        <v>31</v>
      </c>
      <c r="C36" s="39" t="s">
        <v>32</v>
      </c>
      <c r="D36" s="39" t="s">
        <v>33</v>
      </c>
      <c r="E36" s="39">
        <v>8</v>
      </c>
      <c r="F36" s="39" t="s">
        <v>19</v>
      </c>
      <c r="G36" s="42">
        <v>1450000</v>
      </c>
      <c r="H36" s="39" t="s">
        <v>30</v>
      </c>
      <c r="I36" s="48">
        <v>113</v>
      </c>
      <c r="J36" s="48">
        <v>12</v>
      </c>
      <c r="K36" s="44">
        <v>0.09</v>
      </c>
      <c r="L36" s="45">
        <v>42744</v>
      </c>
      <c r="M36" s="257" t="s">
        <v>174</v>
      </c>
      <c r="N36" s="258"/>
      <c r="O36" s="258"/>
      <c r="P36" s="258"/>
      <c r="Q36" s="259"/>
    </row>
    <row r="37" spans="1:17" ht="15">
      <c r="A37" s="6">
        <v>17402</v>
      </c>
      <c r="B37" s="6" t="s">
        <v>43</v>
      </c>
      <c r="C37" s="65" t="s">
        <v>17</v>
      </c>
      <c r="D37" s="6" t="s">
        <v>18</v>
      </c>
      <c r="E37" s="6">
        <v>7</v>
      </c>
      <c r="F37" s="6" t="s">
        <v>19</v>
      </c>
      <c r="G37" s="61">
        <v>3000000</v>
      </c>
      <c r="H37" s="6" t="s">
        <v>8</v>
      </c>
      <c r="I37" s="62">
        <v>324</v>
      </c>
      <c r="J37" s="62">
        <v>50</v>
      </c>
      <c r="K37" s="63">
        <v>0.04</v>
      </c>
      <c r="L37" s="118">
        <v>42744</v>
      </c>
      <c r="M37" s="260" t="s">
        <v>175</v>
      </c>
      <c r="N37" s="261"/>
      <c r="O37" s="261"/>
      <c r="P37" s="261"/>
      <c r="Q37" s="262"/>
    </row>
    <row r="38" spans="1:17" ht="15" customHeight="1">
      <c r="A38" s="6">
        <v>17403</v>
      </c>
      <c r="B38" s="6" t="s">
        <v>44</v>
      </c>
      <c r="C38" s="65" t="s">
        <v>26</v>
      </c>
      <c r="D38" s="6" t="s">
        <v>27</v>
      </c>
      <c r="E38" s="6">
        <v>9</v>
      </c>
      <c r="F38" s="6" t="s">
        <v>19</v>
      </c>
      <c r="G38" s="61">
        <v>0</v>
      </c>
      <c r="H38" s="6" t="s">
        <v>8</v>
      </c>
      <c r="I38" s="62">
        <v>324</v>
      </c>
      <c r="J38" s="62">
        <v>50</v>
      </c>
      <c r="K38" s="63">
        <v>0.04</v>
      </c>
      <c r="L38" s="118">
        <v>42744</v>
      </c>
      <c r="M38" s="260" t="s">
        <v>149</v>
      </c>
      <c r="N38" s="261"/>
      <c r="O38" s="261"/>
      <c r="P38" s="261"/>
      <c r="Q38" s="262"/>
    </row>
    <row r="39" spans="1:17" ht="15" customHeight="1">
      <c r="A39" s="6">
        <v>17404</v>
      </c>
      <c r="B39" s="6" t="s">
        <v>51</v>
      </c>
      <c r="C39" s="65" t="s">
        <v>17</v>
      </c>
      <c r="D39" s="6" t="s">
        <v>18</v>
      </c>
      <c r="E39" s="6">
        <v>7</v>
      </c>
      <c r="F39" s="6" t="s">
        <v>19</v>
      </c>
      <c r="G39" s="61">
        <v>3000000</v>
      </c>
      <c r="H39" s="6" t="s">
        <v>8</v>
      </c>
      <c r="I39" s="62">
        <v>304</v>
      </c>
      <c r="J39" s="62">
        <v>23</v>
      </c>
      <c r="K39" s="119">
        <v>0.04</v>
      </c>
      <c r="L39" s="118">
        <v>42769</v>
      </c>
      <c r="M39" s="309"/>
      <c r="N39" s="242"/>
      <c r="O39" s="242"/>
      <c r="P39" s="242"/>
      <c r="Q39" s="243"/>
    </row>
    <row r="40" spans="1:17" ht="15" customHeight="1">
      <c r="A40" s="6">
        <v>17405</v>
      </c>
      <c r="B40" s="6" t="s">
        <v>52</v>
      </c>
      <c r="C40" s="65" t="s">
        <v>17</v>
      </c>
      <c r="D40" s="6" t="s">
        <v>18</v>
      </c>
      <c r="E40" s="6">
        <v>7</v>
      </c>
      <c r="F40" s="6" t="s">
        <v>19</v>
      </c>
      <c r="G40" s="61">
        <v>2590000</v>
      </c>
      <c r="H40" s="6" t="s">
        <v>8</v>
      </c>
      <c r="I40" s="62">
        <v>263</v>
      </c>
      <c r="J40" s="62">
        <v>22</v>
      </c>
      <c r="K40" s="63">
        <v>0.04</v>
      </c>
      <c r="L40" s="64">
        <v>42769</v>
      </c>
      <c r="M40" s="260" t="s">
        <v>195</v>
      </c>
      <c r="N40" s="261"/>
      <c r="O40" s="261"/>
      <c r="P40" s="261"/>
      <c r="Q40" s="262"/>
    </row>
    <row r="41" spans="1:17" ht="15">
      <c r="A41" s="6">
        <v>17409</v>
      </c>
      <c r="B41" s="6" t="s">
        <v>61</v>
      </c>
      <c r="C41" s="65" t="s">
        <v>17</v>
      </c>
      <c r="D41" s="6" t="s">
        <v>18</v>
      </c>
      <c r="E41" s="6">
        <v>7</v>
      </c>
      <c r="F41" s="6" t="s">
        <v>19</v>
      </c>
      <c r="G41" s="61">
        <v>2900000</v>
      </c>
      <c r="H41" s="6" t="s">
        <v>8</v>
      </c>
      <c r="I41" s="62">
        <v>264</v>
      </c>
      <c r="J41" s="62">
        <v>21</v>
      </c>
      <c r="K41" s="63">
        <v>0.04</v>
      </c>
      <c r="L41" s="64">
        <v>42801</v>
      </c>
      <c r="M41" s="260" t="s">
        <v>63</v>
      </c>
      <c r="N41" s="261"/>
      <c r="O41" s="261"/>
      <c r="P41" s="261"/>
      <c r="Q41" s="262"/>
    </row>
    <row r="42" spans="1:17" ht="15">
      <c r="A42" s="6">
        <v>17401</v>
      </c>
      <c r="B42" s="6" t="s">
        <v>68</v>
      </c>
      <c r="C42" s="6" t="s">
        <v>69</v>
      </c>
      <c r="D42" s="65" t="s">
        <v>70</v>
      </c>
      <c r="E42" s="6">
        <v>11</v>
      </c>
      <c r="F42" s="6" t="s">
        <v>19</v>
      </c>
      <c r="G42" s="61">
        <v>1100000</v>
      </c>
      <c r="H42" s="6" t="s">
        <v>8</v>
      </c>
      <c r="I42" s="62">
        <v>242</v>
      </c>
      <c r="J42" s="62">
        <v>21</v>
      </c>
      <c r="K42" s="63">
        <v>0.04</v>
      </c>
      <c r="L42" s="64">
        <v>42804</v>
      </c>
      <c r="M42" s="260" t="s">
        <v>194</v>
      </c>
      <c r="N42" s="261"/>
      <c r="O42" s="261"/>
      <c r="P42" s="261"/>
      <c r="Q42" s="262"/>
    </row>
    <row r="43" spans="1:17" ht="15">
      <c r="A43" s="6">
        <v>17507</v>
      </c>
      <c r="B43" s="6" t="s">
        <v>121</v>
      </c>
      <c r="C43" s="65" t="s">
        <v>26</v>
      </c>
      <c r="D43" s="6" t="s">
        <v>27</v>
      </c>
      <c r="E43" s="6">
        <v>9</v>
      </c>
      <c r="F43" s="6" t="s">
        <v>19</v>
      </c>
      <c r="G43" s="61">
        <v>0</v>
      </c>
      <c r="H43" s="6" t="s">
        <v>8</v>
      </c>
      <c r="I43" s="62">
        <v>90</v>
      </c>
      <c r="J43" s="62">
        <v>50</v>
      </c>
      <c r="K43" s="63">
        <v>0.09</v>
      </c>
      <c r="L43" s="118">
        <v>42817</v>
      </c>
      <c r="M43" s="260" t="s">
        <v>153</v>
      </c>
      <c r="N43" s="261"/>
      <c r="O43" s="261"/>
      <c r="P43" s="261"/>
      <c r="Q43" s="262"/>
    </row>
    <row r="44" spans="1:17" ht="15" customHeight="1">
      <c r="A44" s="6">
        <v>17506</v>
      </c>
      <c r="B44" s="6" t="s">
        <v>83</v>
      </c>
      <c r="C44" s="6" t="s">
        <v>84</v>
      </c>
      <c r="D44" s="65" t="s">
        <v>85</v>
      </c>
      <c r="E44" s="6">
        <v>6</v>
      </c>
      <c r="F44" s="6" t="s">
        <v>19</v>
      </c>
      <c r="G44" s="61">
        <v>2020000</v>
      </c>
      <c r="H44" s="6" t="s">
        <v>8</v>
      </c>
      <c r="I44" s="62">
        <v>96</v>
      </c>
      <c r="J44" s="62">
        <v>50</v>
      </c>
      <c r="K44" s="63">
        <v>0.09</v>
      </c>
      <c r="L44" s="64">
        <v>42818</v>
      </c>
      <c r="M44" s="260" t="s">
        <v>195</v>
      </c>
      <c r="N44" s="261"/>
      <c r="O44" s="261"/>
      <c r="P44" s="261"/>
      <c r="Q44" s="262"/>
    </row>
    <row r="45" spans="1:17" ht="15">
      <c r="A45" s="120">
        <v>17107</v>
      </c>
      <c r="B45" s="121" t="s">
        <v>87</v>
      </c>
      <c r="C45" s="6" t="s">
        <v>88</v>
      </c>
      <c r="D45" s="6" t="s">
        <v>89</v>
      </c>
      <c r="E45" s="6">
        <v>1</v>
      </c>
      <c r="F45" s="6" t="s">
        <v>19</v>
      </c>
      <c r="G45" s="61">
        <v>500000</v>
      </c>
      <c r="H45" s="6" t="s">
        <v>30</v>
      </c>
      <c r="I45" s="62">
        <v>49</v>
      </c>
      <c r="J45" s="62">
        <v>6</v>
      </c>
      <c r="K45" s="63">
        <v>0.09</v>
      </c>
      <c r="L45" s="64">
        <v>42828</v>
      </c>
      <c r="M45" s="236" t="s">
        <v>182</v>
      </c>
      <c r="N45" s="273"/>
      <c r="O45" s="273"/>
      <c r="P45" s="273"/>
      <c r="Q45" s="274"/>
    </row>
    <row r="46" spans="1:17" ht="15">
      <c r="A46" s="6">
        <v>17273</v>
      </c>
      <c r="B46" s="6" t="s">
        <v>90</v>
      </c>
      <c r="C46" s="65" t="s">
        <v>91</v>
      </c>
      <c r="D46" s="6" t="s">
        <v>92</v>
      </c>
      <c r="E46" s="6">
        <v>2</v>
      </c>
      <c r="F46" s="6" t="s">
        <v>93</v>
      </c>
      <c r="G46" s="61">
        <v>950000</v>
      </c>
      <c r="H46" s="6" t="s">
        <v>30</v>
      </c>
      <c r="I46" s="62">
        <v>30</v>
      </c>
      <c r="J46" s="62">
        <v>9</v>
      </c>
      <c r="K46" s="63">
        <v>0.09</v>
      </c>
      <c r="L46" s="64">
        <v>42828</v>
      </c>
      <c r="M46" s="260"/>
      <c r="N46" s="261"/>
      <c r="O46" s="261"/>
      <c r="P46" s="261"/>
      <c r="Q46" s="262"/>
    </row>
    <row r="47" spans="1:17" ht="15">
      <c r="A47" s="6">
        <v>17281</v>
      </c>
      <c r="B47" s="6" t="s">
        <v>94</v>
      </c>
      <c r="C47" s="65" t="s">
        <v>95</v>
      </c>
      <c r="D47" s="6" t="s">
        <v>96</v>
      </c>
      <c r="E47" s="6">
        <v>3</v>
      </c>
      <c r="F47" s="6" t="s">
        <v>19</v>
      </c>
      <c r="G47" s="61">
        <v>1250000</v>
      </c>
      <c r="H47" s="6" t="s">
        <v>30</v>
      </c>
      <c r="I47" s="62">
        <v>126</v>
      </c>
      <c r="J47" s="62">
        <v>11</v>
      </c>
      <c r="K47" s="63">
        <v>0.09</v>
      </c>
      <c r="L47" s="64">
        <v>42828</v>
      </c>
      <c r="M47" s="260"/>
      <c r="N47" s="261"/>
      <c r="O47" s="261"/>
      <c r="P47" s="261"/>
      <c r="Q47" s="262"/>
    </row>
    <row r="48" spans="1:17" ht="15">
      <c r="A48" s="6">
        <v>17012</v>
      </c>
      <c r="B48" s="6" t="s">
        <v>97</v>
      </c>
      <c r="C48" s="65" t="s">
        <v>95</v>
      </c>
      <c r="D48" s="6" t="s">
        <v>96</v>
      </c>
      <c r="E48" s="6">
        <v>3</v>
      </c>
      <c r="F48" s="6" t="s">
        <v>19</v>
      </c>
      <c r="G48" s="61">
        <v>3000000</v>
      </c>
      <c r="H48" s="6" t="s">
        <v>30</v>
      </c>
      <c r="I48" s="62">
        <v>74</v>
      </c>
      <c r="J48" s="62">
        <v>50</v>
      </c>
      <c r="K48" s="63">
        <v>0.09</v>
      </c>
      <c r="L48" s="64">
        <v>42828</v>
      </c>
      <c r="M48" s="260"/>
      <c r="N48" s="261"/>
      <c r="O48" s="261"/>
      <c r="P48" s="261"/>
      <c r="Q48" s="262"/>
    </row>
    <row r="49" spans="1:17" ht="15">
      <c r="A49" s="6">
        <v>17076</v>
      </c>
      <c r="B49" s="6" t="s">
        <v>98</v>
      </c>
      <c r="C49" s="6" t="s">
        <v>99</v>
      </c>
      <c r="D49" s="6" t="s">
        <v>100</v>
      </c>
      <c r="E49" s="6">
        <v>3</v>
      </c>
      <c r="F49" s="6" t="s">
        <v>19</v>
      </c>
      <c r="G49" s="61">
        <v>0</v>
      </c>
      <c r="H49" s="6" t="s">
        <v>8</v>
      </c>
      <c r="I49" s="62">
        <v>124</v>
      </c>
      <c r="J49" s="62">
        <v>21</v>
      </c>
      <c r="K49" s="63">
        <v>0.09</v>
      </c>
      <c r="L49" s="64">
        <v>42828</v>
      </c>
      <c r="M49" s="260" t="s">
        <v>149</v>
      </c>
      <c r="N49" s="261"/>
      <c r="O49" s="261"/>
      <c r="P49" s="261"/>
      <c r="Q49" s="262"/>
    </row>
    <row r="50" spans="1:17" ht="15">
      <c r="A50" s="6">
        <v>17372</v>
      </c>
      <c r="B50" s="6" t="s">
        <v>101</v>
      </c>
      <c r="C50" s="6" t="s">
        <v>102</v>
      </c>
      <c r="D50" s="6" t="s">
        <v>103</v>
      </c>
      <c r="E50" s="6">
        <v>4</v>
      </c>
      <c r="F50" s="6" t="s">
        <v>19</v>
      </c>
      <c r="G50" s="61">
        <v>740000</v>
      </c>
      <c r="H50" s="6" t="s">
        <v>30</v>
      </c>
      <c r="I50" s="62">
        <v>48</v>
      </c>
      <c r="J50" s="62">
        <v>7</v>
      </c>
      <c r="K50" s="63">
        <v>0.09</v>
      </c>
      <c r="L50" s="64">
        <v>42828</v>
      </c>
      <c r="M50" s="260"/>
      <c r="N50" s="261"/>
      <c r="O50" s="261"/>
      <c r="P50" s="261"/>
      <c r="Q50" s="262"/>
    </row>
    <row r="51" spans="1:17" ht="15">
      <c r="A51" s="6">
        <v>17208</v>
      </c>
      <c r="B51" s="6" t="s">
        <v>104</v>
      </c>
      <c r="C51" s="6" t="s">
        <v>105</v>
      </c>
      <c r="D51" s="6" t="s">
        <v>106</v>
      </c>
      <c r="E51" s="6">
        <v>6</v>
      </c>
      <c r="F51" s="6" t="s">
        <v>75</v>
      </c>
      <c r="G51" s="61">
        <v>300000</v>
      </c>
      <c r="H51" s="6" t="s">
        <v>8</v>
      </c>
      <c r="I51" s="62">
        <v>50</v>
      </c>
      <c r="J51" s="62">
        <v>5</v>
      </c>
      <c r="K51" s="63">
        <v>0.09</v>
      </c>
      <c r="L51" s="64">
        <v>42828</v>
      </c>
      <c r="M51" s="260" t="s">
        <v>176</v>
      </c>
      <c r="N51" s="261"/>
      <c r="O51" s="261"/>
      <c r="P51" s="261"/>
      <c r="Q51" s="262"/>
    </row>
    <row r="52" spans="1:17" ht="15">
      <c r="A52" s="6">
        <v>17007</v>
      </c>
      <c r="B52" s="6" t="s">
        <v>107</v>
      </c>
      <c r="C52" s="6" t="s">
        <v>108</v>
      </c>
      <c r="D52" s="6" t="s">
        <v>109</v>
      </c>
      <c r="E52" s="6">
        <v>6</v>
      </c>
      <c r="F52" s="6" t="s">
        <v>19</v>
      </c>
      <c r="G52" s="61">
        <v>1220000</v>
      </c>
      <c r="H52" s="6" t="s">
        <v>8</v>
      </c>
      <c r="I52" s="62">
        <v>44</v>
      </c>
      <c r="J52" s="62">
        <v>11</v>
      </c>
      <c r="K52" s="63">
        <v>0.09</v>
      </c>
      <c r="L52" s="64">
        <v>42828</v>
      </c>
      <c r="M52" s="260"/>
      <c r="N52" s="261"/>
      <c r="O52" s="261"/>
      <c r="P52" s="261"/>
      <c r="Q52" s="262"/>
    </row>
    <row r="53" spans="1:17" ht="15">
      <c r="A53" s="6">
        <v>17204</v>
      </c>
      <c r="B53" s="6" t="s">
        <v>110</v>
      </c>
      <c r="C53" s="6" t="s">
        <v>111</v>
      </c>
      <c r="D53" s="6" t="s">
        <v>18</v>
      </c>
      <c r="E53" s="6">
        <v>7</v>
      </c>
      <c r="F53" s="6" t="s">
        <v>19</v>
      </c>
      <c r="G53" s="61">
        <v>1935000</v>
      </c>
      <c r="H53" s="6" t="s">
        <v>8</v>
      </c>
      <c r="I53" s="62">
        <v>72</v>
      </c>
      <c r="J53" s="62">
        <v>40</v>
      </c>
      <c r="K53" s="63">
        <v>0.09</v>
      </c>
      <c r="L53" s="64">
        <v>42828</v>
      </c>
      <c r="M53" s="260" t="s">
        <v>176</v>
      </c>
      <c r="N53" s="261"/>
      <c r="O53" s="261"/>
      <c r="P53" s="261"/>
      <c r="Q53" s="262"/>
    </row>
    <row r="54" spans="1:17" ht="15">
      <c r="A54" s="6">
        <v>17179</v>
      </c>
      <c r="B54" s="6" t="s">
        <v>112</v>
      </c>
      <c r="C54" s="65" t="s">
        <v>17</v>
      </c>
      <c r="D54" s="6" t="s">
        <v>18</v>
      </c>
      <c r="E54" s="6">
        <v>7</v>
      </c>
      <c r="F54" s="6" t="s">
        <v>19</v>
      </c>
      <c r="G54" s="61">
        <v>3000000</v>
      </c>
      <c r="H54" s="6" t="s">
        <v>30</v>
      </c>
      <c r="I54" s="62">
        <v>174</v>
      </c>
      <c r="J54" s="62">
        <v>54</v>
      </c>
      <c r="K54" s="63">
        <v>0.09</v>
      </c>
      <c r="L54" s="64">
        <v>42828</v>
      </c>
      <c r="M54" s="260"/>
      <c r="N54" s="261"/>
      <c r="O54" s="261"/>
      <c r="P54" s="261"/>
      <c r="Q54" s="262"/>
    </row>
    <row r="55" spans="1:17" ht="15">
      <c r="A55" s="6">
        <v>17205</v>
      </c>
      <c r="B55" s="6" t="s">
        <v>113</v>
      </c>
      <c r="C55" s="65" t="s">
        <v>17</v>
      </c>
      <c r="D55" s="6" t="s">
        <v>18</v>
      </c>
      <c r="E55" s="6">
        <v>7</v>
      </c>
      <c r="F55" s="6" t="s">
        <v>19</v>
      </c>
      <c r="G55" s="61">
        <v>3000000</v>
      </c>
      <c r="H55" s="6" t="s">
        <v>8</v>
      </c>
      <c r="I55" s="62">
        <v>146</v>
      </c>
      <c r="J55" s="62">
        <v>53</v>
      </c>
      <c r="K55" s="63">
        <v>0.09</v>
      </c>
      <c r="L55" s="64">
        <v>42828</v>
      </c>
      <c r="M55" s="260"/>
      <c r="N55" s="261"/>
      <c r="O55" s="261"/>
      <c r="P55" s="261"/>
      <c r="Q55" s="262"/>
    </row>
    <row r="56" spans="1:17" ht="15">
      <c r="A56" s="6">
        <v>17290</v>
      </c>
      <c r="B56" s="6" t="s">
        <v>114</v>
      </c>
      <c r="C56" s="6" t="s">
        <v>115</v>
      </c>
      <c r="D56" s="6" t="s">
        <v>33</v>
      </c>
      <c r="E56" s="6">
        <v>8</v>
      </c>
      <c r="F56" s="6" t="s">
        <v>19</v>
      </c>
      <c r="G56" s="61">
        <v>2055000</v>
      </c>
      <c r="H56" s="6" t="s">
        <v>30</v>
      </c>
      <c r="I56" s="62">
        <v>45</v>
      </c>
      <c r="J56" s="62">
        <v>17</v>
      </c>
      <c r="K56" s="63">
        <v>0.09</v>
      </c>
      <c r="L56" s="64">
        <v>42828</v>
      </c>
      <c r="M56" s="260" t="s">
        <v>176</v>
      </c>
      <c r="N56" s="261"/>
      <c r="O56" s="261"/>
      <c r="P56" s="261"/>
      <c r="Q56" s="262"/>
    </row>
    <row r="57" spans="1:17" ht="15">
      <c r="A57" s="6">
        <v>17013</v>
      </c>
      <c r="B57" s="6" t="s">
        <v>116</v>
      </c>
      <c r="C57" s="65" t="s">
        <v>26</v>
      </c>
      <c r="D57" s="6" t="s">
        <v>27</v>
      </c>
      <c r="E57" s="6">
        <v>9</v>
      </c>
      <c r="F57" s="6" t="s">
        <v>19</v>
      </c>
      <c r="G57" s="61">
        <v>3000000</v>
      </c>
      <c r="H57" s="6" t="s">
        <v>8</v>
      </c>
      <c r="I57" s="62">
        <v>81</v>
      </c>
      <c r="J57" s="62">
        <v>50</v>
      </c>
      <c r="K57" s="63">
        <v>0.09</v>
      </c>
      <c r="L57" s="64">
        <v>42828</v>
      </c>
      <c r="M57" s="260"/>
      <c r="N57" s="261"/>
      <c r="O57" s="261"/>
      <c r="P57" s="261"/>
      <c r="Q57" s="262"/>
    </row>
    <row r="58" spans="1:17" ht="15">
      <c r="A58" s="6">
        <v>17026</v>
      </c>
      <c r="B58" s="6" t="s">
        <v>117</v>
      </c>
      <c r="C58" s="65" t="s">
        <v>26</v>
      </c>
      <c r="D58" s="6" t="s">
        <v>27</v>
      </c>
      <c r="E58" s="6">
        <v>9</v>
      </c>
      <c r="F58" s="6" t="s">
        <v>19</v>
      </c>
      <c r="G58" s="61">
        <v>3000000</v>
      </c>
      <c r="H58" s="6" t="s">
        <v>8</v>
      </c>
      <c r="I58" s="62">
        <v>84</v>
      </c>
      <c r="J58" s="62">
        <v>50</v>
      </c>
      <c r="K58" s="63">
        <v>0.09</v>
      </c>
      <c r="L58" s="64">
        <v>42828</v>
      </c>
      <c r="M58" s="260"/>
      <c r="N58" s="261"/>
      <c r="O58" s="261"/>
      <c r="P58" s="261"/>
      <c r="Q58" s="262"/>
    </row>
    <row r="59" spans="1:17" ht="15">
      <c r="A59" s="6">
        <v>17042</v>
      </c>
      <c r="B59" s="6" t="s">
        <v>118</v>
      </c>
      <c r="C59" s="65" t="s">
        <v>119</v>
      </c>
      <c r="D59" s="6" t="s">
        <v>78</v>
      </c>
      <c r="E59" s="6">
        <v>11</v>
      </c>
      <c r="F59" s="6" t="s">
        <v>19</v>
      </c>
      <c r="G59" s="61">
        <v>2500000</v>
      </c>
      <c r="H59" s="6" t="s">
        <v>30</v>
      </c>
      <c r="I59" s="62">
        <v>132</v>
      </c>
      <c r="J59" s="62">
        <v>42</v>
      </c>
      <c r="K59" s="63">
        <v>0.09</v>
      </c>
      <c r="L59" s="64">
        <v>42828</v>
      </c>
      <c r="M59" s="260"/>
      <c r="N59" s="261"/>
      <c r="O59" s="261"/>
      <c r="P59" s="261"/>
      <c r="Q59" s="262"/>
    </row>
    <row r="60" spans="1:17" ht="15">
      <c r="A60" s="122">
        <v>17094</v>
      </c>
      <c r="B60" s="122" t="s">
        <v>120</v>
      </c>
      <c r="C60" s="72" t="s">
        <v>119</v>
      </c>
      <c r="D60" s="122" t="s">
        <v>78</v>
      </c>
      <c r="E60" s="122">
        <v>11</v>
      </c>
      <c r="F60" s="122" t="s">
        <v>19</v>
      </c>
      <c r="G60" s="123">
        <v>2500000</v>
      </c>
      <c r="H60" s="122" t="s">
        <v>8</v>
      </c>
      <c r="I60" s="124">
        <v>128</v>
      </c>
      <c r="J60" s="124">
        <v>42</v>
      </c>
      <c r="K60" s="125">
        <v>0.09</v>
      </c>
      <c r="L60" s="126">
        <v>42828</v>
      </c>
      <c r="M60" s="280"/>
      <c r="N60" s="281"/>
      <c r="O60" s="281"/>
      <c r="P60" s="281"/>
      <c r="Q60" s="282"/>
    </row>
    <row r="61" spans="1:17" ht="15">
      <c r="A61" s="6">
        <v>17258</v>
      </c>
      <c r="B61" s="6" t="s">
        <v>123</v>
      </c>
      <c r="C61" s="65" t="s">
        <v>124</v>
      </c>
      <c r="D61" s="6" t="s">
        <v>125</v>
      </c>
      <c r="E61" s="6">
        <v>10</v>
      </c>
      <c r="F61" s="6" t="s">
        <v>19</v>
      </c>
      <c r="G61" s="61">
        <v>1000000</v>
      </c>
      <c r="H61" s="6" t="s">
        <v>8</v>
      </c>
      <c r="I61" s="62">
        <v>88</v>
      </c>
      <c r="J61" s="62">
        <v>8</v>
      </c>
      <c r="K61" s="63">
        <v>0.09</v>
      </c>
      <c r="L61" s="64">
        <v>42828</v>
      </c>
      <c r="M61" s="260" t="s">
        <v>129</v>
      </c>
      <c r="N61" s="261"/>
      <c r="O61" s="261"/>
      <c r="P61" s="261"/>
      <c r="Q61" s="262"/>
    </row>
    <row r="62" spans="1:17" ht="15">
      <c r="A62" s="6">
        <v>17069</v>
      </c>
      <c r="B62" s="6" t="s">
        <v>126</v>
      </c>
      <c r="C62" s="65" t="s">
        <v>127</v>
      </c>
      <c r="D62" s="6" t="s">
        <v>128</v>
      </c>
      <c r="E62" s="6">
        <v>8</v>
      </c>
      <c r="F62" s="6" t="s">
        <v>19</v>
      </c>
      <c r="G62" s="61">
        <v>0</v>
      </c>
      <c r="H62" s="6" t="s">
        <v>20</v>
      </c>
      <c r="I62" s="62">
        <v>100</v>
      </c>
      <c r="J62" s="62">
        <v>30</v>
      </c>
      <c r="K62" s="63">
        <v>0.09</v>
      </c>
      <c r="L62" s="64">
        <v>42828</v>
      </c>
      <c r="M62" s="260" t="s">
        <v>149</v>
      </c>
      <c r="N62" s="261"/>
      <c r="O62" s="261"/>
      <c r="P62" s="261"/>
      <c r="Q62" s="262"/>
    </row>
    <row r="63" spans="1:17" ht="15.75" thickBot="1">
      <c r="A63" s="122">
        <v>17416</v>
      </c>
      <c r="B63" s="122" t="s">
        <v>139</v>
      </c>
      <c r="C63" s="72" t="s">
        <v>17</v>
      </c>
      <c r="D63" s="122" t="s">
        <v>18</v>
      </c>
      <c r="E63" s="122">
        <v>7</v>
      </c>
      <c r="F63" s="122" t="s">
        <v>19</v>
      </c>
      <c r="G63" s="123">
        <v>3000000</v>
      </c>
      <c r="H63" s="122" t="s">
        <v>8</v>
      </c>
      <c r="I63" s="124">
        <v>240</v>
      </c>
      <c r="J63" s="124">
        <v>20</v>
      </c>
      <c r="K63" s="125">
        <v>0.04</v>
      </c>
      <c r="L63" s="126">
        <v>42829</v>
      </c>
      <c r="M63" s="280"/>
      <c r="N63" s="281"/>
      <c r="O63" s="281"/>
      <c r="P63" s="281"/>
      <c r="Q63" s="282"/>
    </row>
    <row r="64" spans="1:17" ht="15">
      <c r="A64" s="275" t="s">
        <v>134</v>
      </c>
      <c r="B64" s="276"/>
      <c r="C64" s="276"/>
      <c r="D64" s="276"/>
      <c r="E64" s="276"/>
      <c r="F64" s="276"/>
      <c r="G64" s="167">
        <f>SUM(G36,G45,G49:G53,G56)</f>
        <v>8200000</v>
      </c>
      <c r="H64" s="165" t="s">
        <v>6</v>
      </c>
      <c r="I64" s="168">
        <f>SUM(I36,I45,I49,I50,I51,I52,I53,I56)</f>
        <v>545</v>
      </c>
      <c r="J64" s="168">
        <f>SUM(J36,J45,J49,J50,J51,J52,J53,J56)</f>
        <v>119</v>
      </c>
      <c r="K64" s="283"/>
      <c r="L64" s="284"/>
      <c r="M64" s="284"/>
      <c r="N64" s="284"/>
      <c r="O64" s="284"/>
      <c r="P64" s="284"/>
      <c r="Q64" s="285"/>
    </row>
    <row r="65" spans="1:17" ht="15">
      <c r="A65" s="287" t="s">
        <v>133</v>
      </c>
      <c r="B65" s="298"/>
      <c r="C65" s="298"/>
      <c r="D65" s="298"/>
      <c r="E65" s="298"/>
      <c r="F65" s="298"/>
      <c r="G65" s="61">
        <f>SUM(G37:G44,G46:G48,G54:G55,G57:G63)</f>
        <v>40810000</v>
      </c>
      <c r="H65" s="59" t="s">
        <v>6</v>
      </c>
      <c r="I65" s="127">
        <f>SUM(I37:I44,I46:I48,I54:I55,I57:I63)</f>
        <v>3310</v>
      </c>
      <c r="J65" s="127">
        <f>SUM(J37:J44,J46:J48,J54:J55,J57:J63)</f>
        <v>706</v>
      </c>
      <c r="K65" s="299"/>
      <c r="L65" s="258"/>
      <c r="M65" s="258"/>
      <c r="N65" s="258"/>
      <c r="O65" s="258"/>
      <c r="P65" s="258"/>
      <c r="Q65" s="259"/>
    </row>
    <row r="66" spans="1:17" ht="16.5" thickBot="1">
      <c r="A66" s="300" t="s">
        <v>135</v>
      </c>
      <c r="B66" s="301"/>
      <c r="C66" s="301"/>
      <c r="D66" s="301"/>
      <c r="E66" s="301"/>
      <c r="F66" s="301"/>
      <c r="G66" s="161">
        <f>SUM(G64:G65)</f>
        <v>49010000</v>
      </c>
      <c r="H66" s="162" t="s">
        <v>6</v>
      </c>
      <c r="I66" s="163">
        <f>SUM(I64:I65)</f>
        <v>3855</v>
      </c>
      <c r="J66" s="163">
        <f>SUM(J64:J65)</f>
        <v>825</v>
      </c>
      <c r="K66" s="302"/>
      <c r="L66" s="303"/>
      <c r="M66" s="303"/>
      <c r="N66" s="303"/>
      <c r="O66" s="303"/>
      <c r="P66" s="303"/>
      <c r="Q66" s="304"/>
    </row>
    <row r="67" spans="1:17" ht="15">
      <c r="A67" s="275" t="s">
        <v>188</v>
      </c>
      <c r="B67" s="276"/>
      <c r="C67" s="276"/>
      <c r="D67" s="276"/>
      <c r="E67" s="276"/>
      <c r="F67" s="276"/>
      <c r="G67" s="164">
        <f>SUM(G36+G51+G53+G56)</f>
        <v>5740000</v>
      </c>
      <c r="H67" s="165" t="s">
        <v>6</v>
      </c>
      <c r="I67" s="166">
        <f>SUM(I36+I51+I53+I56)</f>
        <v>280</v>
      </c>
      <c r="J67" s="166">
        <f>SUM(J36+J51+J53+J56)</f>
        <v>74</v>
      </c>
      <c r="K67" s="277"/>
      <c r="L67" s="278"/>
      <c r="M67" s="278"/>
      <c r="N67" s="278"/>
      <c r="O67" s="278"/>
      <c r="P67" s="278"/>
      <c r="Q67" s="279"/>
    </row>
    <row r="68" spans="1:17" ht="15" customHeight="1">
      <c r="A68" s="287" t="s">
        <v>189</v>
      </c>
      <c r="B68" s="288"/>
      <c r="C68" s="288"/>
      <c r="D68" s="288"/>
      <c r="E68" s="288"/>
      <c r="F68" s="288"/>
      <c r="G68" s="17">
        <f>SUM(G37+G40+G44)</f>
        <v>7610000</v>
      </c>
      <c r="H68" s="59" t="s">
        <v>6</v>
      </c>
      <c r="I68" s="37">
        <f>SUM(I37+I40+I44)</f>
        <v>683</v>
      </c>
      <c r="J68" s="37">
        <f>SUM(J37+J40+J44)</f>
        <v>122</v>
      </c>
      <c r="K68" s="149"/>
      <c r="L68" s="150"/>
      <c r="M68" s="150"/>
      <c r="N68" s="150"/>
      <c r="O68" s="150"/>
      <c r="P68" s="150"/>
      <c r="Q68" s="151"/>
    </row>
    <row r="69" spans="1:17" ht="15" customHeight="1" thickBot="1">
      <c r="A69" s="289" t="s">
        <v>190</v>
      </c>
      <c r="B69" s="290"/>
      <c r="C69" s="290"/>
      <c r="D69" s="290"/>
      <c r="E69" s="290"/>
      <c r="F69" s="290"/>
      <c r="G69" s="156">
        <f>SUM(G42)</f>
        <v>1100000</v>
      </c>
      <c r="H69" s="158" t="s">
        <v>6</v>
      </c>
      <c r="I69" s="159">
        <f>SUM(I42)</f>
        <v>242</v>
      </c>
      <c r="J69" s="160">
        <f>SUM(J42)</f>
        <v>21</v>
      </c>
      <c r="K69" s="291"/>
      <c r="L69" s="292"/>
      <c r="M69" s="292"/>
      <c r="N69" s="292"/>
      <c r="O69" s="292"/>
      <c r="P69" s="292"/>
      <c r="Q69" s="293"/>
    </row>
    <row r="70" spans="1:17" ht="15" customHeight="1">
      <c r="A70" s="249" t="s">
        <v>191</v>
      </c>
      <c r="B70" s="250"/>
      <c r="C70" s="250"/>
      <c r="D70" s="250"/>
      <c r="E70" s="250"/>
      <c r="F70" s="250"/>
      <c r="G70" s="157">
        <f>Q31-G67</f>
        <v>500000</v>
      </c>
      <c r="H70" s="305"/>
      <c r="I70" s="278"/>
      <c r="J70" s="278"/>
      <c r="K70" s="278"/>
      <c r="L70" s="278"/>
      <c r="M70" s="278"/>
      <c r="N70" s="278"/>
      <c r="O70" s="278"/>
      <c r="P70" s="278"/>
      <c r="Q70" s="279"/>
    </row>
    <row r="71" spans="1:17" ht="15">
      <c r="A71" s="294" t="s">
        <v>192</v>
      </c>
      <c r="B71" s="295"/>
      <c r="C71" s="295"/>
      <c r="D71" s="295"/>
      <c r="E71" s="295"/>
      <c r="F71" s="295"/>
      <c r="G71" s="60">
        <f>Q33-G68</f>
        <v>3189235</v>
      </c>
      <c r="H71" s="306"/>
      <c r="I71" s="307"/>
      <c r="J71" s="307"/>
      <c r="K71" s="307"/>
      <c r="L71" s="307"/>
      <c r="M71" s="307"/>
      <c r="N71" s="307"/>
      <c r="O71" s="307"/>
      <c r="P71" s="307"/>
      <c r="Q71" s="308"/>
    </row>
    <row r="72" spans="1:17" ht="15">
      <c r="A72" s="294" t="s">
        <v>193</v>
      </c>
      <c r="B72" s="295"/>
      <c r="C72" s="295"/>
      <c r="D72" s="295"/>
      <c r="E72" s="295"/>
      <c r="F72" s="295"/>
      <c r="G72" s="60">
        <f>Q32-G69</f>
        <v>5900000</v>
      </c>
      <c r="H72" s="306"/>
      <c r="I72" s="307"/>
      <c r="J72" s="307"/>
      <c r="K72" s="307"/>
      <c r="L72" s="307"/>
      <c r="M72" s="307"/>
      <c r="N72" s="307"/>
      <c r="O72" s="307"/>
      <c r="P72" s="307"/>
      <c r="Q72" s="308"/>
    </row>
    <row r="73" spans="6:7" ht="15">
      <c r="F73" s="148"/>
      <c r="G73" s="55"/>
    </row>
    <row r="74" spans="1:13" ht="15">
      <c r="A74" s="286" t="s">
        <v>136</v>
      </c>
      <c r="B74" s="286"/>
      <c r="C74" s="286"/>
      <c r="D74" s="286"/>
      <c r="E74" s="286"/>
      <c r="F74" s="286"/>
      <c r="G74" s="286"/>
      <c r="H74" s="286"/>
      <c r="I74" s="286"/>
      <c r="J74" s="286"/>
      <c r="K74" s="286"/>
      <c r="L74" s="286"/>
      <c r="M74" s="286"/>
    </row>
    <row r="75" spans="1:13" ht="15">
      <c r="A75" s="286" t="s">
        <v>29</v>
      </c>
      <c r="B75" s="286"/>
      <c r="C75" s="286"/>
      <c r="D75" s="286"/>
      <c r="E75" s="286"/>
      <c r="F75" s="286"/>
      <c r="G75" s="286"/>
      <c r="H75" s="286"/>
      <c r="I75" s="286"/>
      <c r="J75" s="286"/>
      <c r="K75" s="286"/>
      <c r="L75" s="286"/>
      <c r="M75" s="286"/>
    </row>
    <row r="76" spans="1:13" ht="15">
      <c r="A76" s="286" t="s">
        <v>24</v>
      </c>
      <c r="B76" s="286"/>
      <c r="C76" s="286"/>
      <c r="D76" s="286"/>
      <c r="E76" s="286"/>
      <c r="F76" s="286"/>
      <c r="G76" s="286"/>
      <c r="H76" s="286"/>
      <c r="I76" s="286"/>
      <c r="J76" s="286"/>
      <c r="K76" s="286"/>
      <c r="L76" s="286"/>
      <c r="M76" s="286"/>
    </row>
  </sheetData>
  <sheetProtection/>
  <mergeCells count="98">
    <mergeCell ref="A1:Q1"/>
    <mergeCell ref="A2:Q2"/>
    <mergeCell ref="A3:Q3"/>
    <mergeCell ref="A4:Q4"/>
    <mergeCell ref="A5:D5"/>
    <mergeCell ref="M6:P6"/>
    <mergeCell ref="M7:P7"/>
    <mergeCell ref="A8:B8"/>
    <mergeCell ref="H8:J8"/>
    <mergeCell ref="K8:L8"/>
    <mergeCell ref="M8:O8"/>
    <mergeCell ref="P8:Q8"/>
    <mergeCell ref="M9:Q9"/>
    <mergeCell ref="M10:Q10"/>
    <mergeCell ref="M11:Q11"/>
    <mergeCell ref="M12:Q12"/>
    <mergeCell ref="M13:Q13"/>
    <mergeCell ref="A14:F14"/>
    <mergeCell ref="K14:Q14"/>
    <mergeCell ref="A15:F15"/>
    <mergeCell ref="K15:Q15"/>
    <mergeCell ref="A16:F16"/>
    <mergeCell ref="H16:Q16"/>
    <mergeCell ref="A17:F17"/>
    <mergeCell ref="H17:Q17"/>
    <mergeCell ref="A18:B18"/>
    <mergeCell ref="H18:J18"/>
    <mergeCell ref="K18:L18"/>
    <mergeCell ref="M18:O18"/>
    <mergeCell ref="P18:Q18"/>
    <mergeCell ref="M19:Q19"/>
    <mergeCell ref="M20:Q20"/>
    <mergeCell ref="M21:Q21"/>
    <mergeCell ref="M22:Q22"/>
    <mergeCell ref="M23:Q23"/>
    <mergeCell ref="M24:Q24"/>
    <mergeCell ref="M25:Q25"/>
    <mergeCell ref="M26:Q26"/>
    <mergeCell ref="A27:F27"/>
    <mergeCell ref="K27:Q27"/>
    <mergeCell ref="A28:F28"/>
    <mergeCell ref="K28:Q28"/>
    <mergeCell ref="A29:F29"/>
    <mergeCell ref="H29:Q29"/>
    <mergeCell ref="M31:P31"/>
    <mergeCell ref="M32:P32"/>
    <mergeCell ref="M33:P33"/>
    <mergeCell ref="A34:B34"/>
    <mergeCell ref="M34:P34"/>
    <mergeCell ref="M35:Q35"/>
    <mergeCell ref="M36:Q36"/>
    <mergeCell ref="M37:Q37"/>
    <mergeCell ref="M38:Q38"/>
    <mergeCell ref="M39:Q39"/>
    <mergeCell ref="M40:Q40"/>
    <mergeCell ref="M41:Q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A64:F64"/>
    <mergeCell ref="K64:Q64"/>
    <mergeCell ref="A71:F71"/>
    <mergeCell ref="H71:Q71"/>
    <mergeCell ref="A65:F65"/>
    <mergeCell ref="K65:Q65"/>
    <mergeCell ref="A66:F66"/>
    <mergeCell ref="K66:Q66"/>
    <mergeCell ref="A67:F67"/>
    <mergeCell ref="K67:Q67"/>
    <mergeCell ref="A72:F72"/>
    <mergeCell ref="H72:Q72"/>
    <mergeCell ref="A74:M74"/>
    <mergeCell ref="A75:M75"/>
    <mergeCell ref="A76:M76"/>
    <mergeCell ref="A68:F68"/>
    <mergeCell ref="A69:F69"/>
    <mergeCell ref="K69:Q69"/>
    <mergeCell ref="A70:F70"/>
    <mergeCell ref="H70:Q70"/>
  </mergeCells>
  <printOptions/>
  <pageMargins left="0.7" right="0.7" top="0.75" bottom="0.75" header="0.3" footer="0.3"/>
  <pageSetup fitToHeight="2" fitToWidth="1" horizontalDpi="600" verticalDpi="600" orientation="landscape" scale="5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76"/>
  <sheetViews>
    <sheetView showGridLines="0" zoomScalePageLayoutView="0" workbookViewId="0" topLeftCell="A1">
      <selection activeCell="C30" sqref="C30"/>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183</v>
      </c>
      <c r="B2" s="219"/>
      <c r="C2" s="219"/>
      <c r="D2" s="219"/>
      <c r="E2" s="219"/>
      <c r="F2" s="219"/>
      <c r="G2" s="219"/>
      <c r="H2" s="219"/>
      <c r="I2" s="219"/>
      <c r="J2" s="219"/>
      <c r="K2" s="219"/>
      <c r="L2" s="219"/>
      <c r="M2" s="218"/>
      <c r="N2" s="218"/>
      <c r="O2" s="218"/>
      <c r="P2" s="218"/>
      <c r="Q2" s="218"/>
    </row>
    <row r="3" spans="1:17" ht="12.75" customHeight="1">
      <c r="A3" s="220" t="s">
        <v>179</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45"/>
      <c r="F5" s="145"/>
      <c r="G5" s="145"/>
      <c r="H5" s="145"/>
      <c r="I5" s="145"/>
      <c r="J5" s="145"/>
      <c r="K5" s="145"/>
      <c r="L5" s="145"/>
    </row>
    <row r="6" spans="1:17" ht="14.25" customHeight="1">
      <c r="A6" s="146"/>
      <c r="B6" s="147"/>
      <c r="C6" s="147"/>
      <c r="D6" s="147"/>
      <c r="E6" s="145"/>
      <c r="F6" s="145"/>
      <c r="G6" s="145"/>
      <c r="H6" s="145"/>
      <c r="I6" s="145"/>
      <c r="J6" s="145"/>
      <c r="K6" s="145"/>
      <c r="L6" s="145"/>
      <c r="M6" s="224" t="s">
        <v>132</v>
      </c>
      <c r="N6" s="224"/>
      <c r="O6" s="224"/>
      <c r="P6" s="224"/>
      <c r="Q6" s="82">
        <v>4000000</v>
      </c>
    </row>
    <row r="7" spans="1:17" ht="14.25" customHeight="1">
      <c r="A7" s="146"/>
      <c r="B7" s="147"/>
      <c r="C7" s="147"/>
      <c r="D7" s="147"/>
      <c r="E7" s="145"/>
      <c r="F7" s="145"/>
      <c r="G7" s="145"/>
      <c r="H7" s="145"/>
      <c r="I7" s="145"/>
      <c r="J7" s="145"/>
      <c r="K7" s="145"/>
      <c r="L7" s="145"/>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173</v>
      </c>
      <c r="N10" s="237"/>
      <c r="O10" s="237"/>
      <c r="P10" s="237"/>
      <c r="Q10" s="238"/>
    </row>
    <row r="11" spans="1:17" ht="15" customHeight="1">
      <c r="A11" s="6">
        <v>17502</v>
      </c>
      <c r="B11" s="6" t="s">
        <v>35</v>
      </c>
      <c r="C11" s="5" t="s">
        <v>22</v>
      </c>
      <c r="D11" s="5" t="s">
        <v>23</v>
      </c>
      <c r="E11" s="6">
        <v>9</v>
      </c>
      <c r="F11" s="5" t="s">
        <v>19</v>
      </c>
      <c r="G11" s="7">
        <v>800000</v>
      </c>
      <c r="H11" s="5" t="s">
        <v>20</v>
      </c>
      <c r="I11" s="11">
        <v>49</v>
      </c>
      <c r="J11" s="35">
        <v>13</v>
      </c>
      <c r="K11" s="9">
        <v>0.09</v>
      </c>
      <c r="L11" s="10">
        <v>42744</v>
      </c>
      <c r="M11" s="236"/>
      <c r="N11" s="237"/>
      <c r="O11" s="237"/>
      <c r="P11" s="237"/>
      <c r="Q11" s="238"/>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t="s">
        <v>172</v>
      </c>
      <c r="N12" s="242"/>
      <c r="O12" s="242"/>
      <c r="P12" s="242"/>
      <c r="Q12" s="243"/>
    </row>
    <row r="13" spans="1:17" ht="15" customHeight="1" thickBot="1">
      <c r="A13" s="122">
        <v>17500</v>
      </c>
      <c r="B13" s="122" t="s">
        <v>25</v>
      </c>
      <c r="C13" s="182" t="s">
        <v>17</v>
      </c>
      <c r="D13" s="182" t="s">
        <v>18</v>
      </c>
      <c r="E13" s="122">
        <v>7</v>
      </c>
      <c r="F13" s="182" t="s">
        <v>19</v>
      </c>
      <c r="G13" s="183">
        <v>1500000</v>
      </c>
      <c r="H13" s="182" t="s">
        <v>20</v>
      </c>
      <c r="I13" s="184">
        <v>29</v>
      </c>
      <c r="J13" s="185">
        <v>29</v>
      </c>
      <c r="K13" s="186"/>
      <c r="L13" s="187">
        <v>42929</v>
      </c>
      <c r="M13" s="239"/>
      <c r="N13" s="240"/>
      <c r="O13" s="240"/>
      <c r="P13" s="240"/>
      <c r="Q13" s="241"/>
    </row>
    <row r="14" spans="1:17" ht="15" customHeight="1" thickBot="1">
      <c r="A14" s="244" t="s">
        <v>39</v>
      </c>
      <c r="B14" s="245"/>
      <c r="C14" s="245"/>
      <c r="D14" s="245"/>
      <c r="E14" s="245"/>
      <c r="F14" s="245"/>
      <c r="G14" s="178">
        <f>SUM(G10:G13)</f>
        <v>3700000</v>
      </c>
      <c r="H14" s="179" t="s">
        <v>6</v>
      </c>
      <c r="I14" s="180">
        <f>SUM(I10:I13)</f>
        <v>406</v>
      </c>
      <c r="J14" s="181">
        <f>SUM(J10:J13)</f>
        <v>59</v>
      </c>
      <c r="K14" s="246"/>
      <c r="L14" s="247"/>
      <c r="M14" s="247"/>
      <c r="N14" s="247"/>
      <c r="O14" s="247"/>
      <c r="P14" s="247"/>
      <c r="Q14" s="248"/>
    </row>
    <row r="15" spans="1:17" ht="15" customHeight="1" thickBot="1">
      <c r="A15" s="244" t="s">
        <v>184</v>
      </c>
      <c r="B15" s="245"/>
      <c r="C15" s="245"/>
      <c r="D15" s="245"/>
      <c r="E15" s="245"/>
      <c r="F15" s="245"/>
      <c r="G15" s="178">
        <f>SUM(G10+G12)</f>
        <v>1400000</v>
      </c>
      <c r="H15" s="179" t="s">
        <v>6</v>
      </c>
      <c r="I15" s="180">
        <f>SUM(I10+I12)</f>
        <v>328</v>
      </c>
      <c r="J15" s="181">
        <f>SUM(J10+J12)</f>
        <v>17</v>
      </c>
      <c r="K15" s="246"/>
      <c r="L15" s="247"/>
      <c r="M15" s="247"/>
      <c r="N15" s="247"/>
      <c r="O15" s="247"/>
      <c r="P15" s="247"/>
      <c r="Q15" s="248"/>
    </row>
    <row r="16" spans="1:17" ht="15">
      <c r="A16" s="249" t="s">
        <v>185</v>
      </c>
      <c r="B16" s="250"/>
      <c r="C16" s="250"/>
      <c r="D16" s="250"/>
      <c r="E16" s="250"/>
      <c r="F16" s="250"/>
      <c r="G16" s="157">
        <f>SUM(P8-G15)</f>
        <v>6910529</v>
      </c>
      <c r="H16" s="305"/>
      <c r="I16" s="278"/>
      <c r="J16" s="278"/>
      <c r="K16" s="278"/>
      <c r="L16" s="278"/>
      <c r="M16" s="278"/>
      <c r="N16" s="278"/>
      <c r="O16" s="278"/>
      <c r="P16" s="278"/>
      <c r="Q16" s="279"/>
    </row>
    <row r="17" spans="1:17" ht="15" customHeight="1">
      <c r="A17" s="253"/>
      <c r="B17" s="253"/>
      <c r="C17" s="2"/>
      <c r="D17" s="2"/>
      <c r="E17" s="2"/>
      <c r="F17" s="2"/>
      <c r="G17" s="2"/>
      <c r="H17" s="310"/>
      <c r="I17" s="227"/>
      <c r="J17" s="227"/>
      <c r="K17" s="228"/>
      <c r="L17" s="229"/>
      <c r="M17" s="13"/>
      <c r="N17" s="13"/>
      <c r="O17" s="13"/>
      <c r="P17" s="13"/>
      <c r="Q17" s="49"/>
    </row>
    <row r="18" spans="1:17" ht="15.75">
      <c r="A18" s="253" t="s">
        <v>11</v>
      </c>
      <c r="B18" s="253"/>
      <c r="C18" s="14"/>
      <c r="D18" s="14"/>
      <c r="E18" s="15"/>
      <c r="F18" s="14"/>
      <c r="G18" s="16"/>
      <c r="H18" s="226"/>
      <c r="I18" s="227"/>
      <c r="J18" s="227"/>
      <c r="K18" s="228"/>
      <c r="L18" s="229"/>
      <c r="M18" s="254" t="s">
        <v>45</v>
      </c>
      <c r="N18" s="254"/>
      <c r="O18" s="254"/>
      <c r="P18" s="255">
        <v>4723589</v>
      </c>
      <c r="Q18" s="256"/>
    </row>
    <row r="19" spans="1:17" ht="64.5" customHeight="1">
      <c r="A19" s="4" t="s">
        <v>0</v>
      </c>
      <c r="B19" s="4" t="s">
        <v>1</v>
      </c>
      <c r="C19" s="4" t="s">
        <v>2</v>
      </c>
      <c r="D19" s="4" t="s">
        <v>3</v>
      </c>
      <c r="E19" s="4" t="s">
        <v>4</v>
      </c>
      <c r="F19" s="4" t="s">
        <v>13</v>
      </c>
      <c r="G19" s="4" t="s">
        <v>152</v>
      </c>
      <c r="H19" s="4" t="s">
        <v>5</v>
      </c>
      <c r="I19" s="4" t="s">
        <v>6</v>
      </c>
      <c r="J19" s="4" t="s">
        <v>21</v>
      </c>
      <c r="K19" s="4" t="s">
        <v>14</v>
      </c>
      <c r="L19" s="4" t="s">
        <v>15</v>
      </c>
      <c r="M19" s="233" t="s">
        <v>7</v>
      </c>
      <c r="N19" s="234"/>
      <c r="O19" s="234"/>
      <c r="P19" s="234"/>
      <c r="Q19" s="235"/>
    </row>
    <row r="20" spans="1:17" ht="15">
      <c r="A20" s="6">
        <v>17505</v>
      </c>
      <c r="B20" s="39" t="s">
        <v>55</v>
      </c>
      <c r="C20" s="39" t="s">
        <v>56</v>
      </c>
      <c r="D20" s="39" t="s">
        <v>56</v>
      </c>
      <c r="E20" s="39">
        <v>12</v>
      </c>
      <c r="F20" s="39" t="s">
        <v>19</v>
      </c>
      <c r="G20" s="42">
        <v>0</v>
      </c>
      <c r="H20" s="39" t="s">
        <v>8</v>
      </c>
      <c r="I20" s="48">
        <v>104</v>
      </c>
      <c r="J20" s="48">
        <v>34</v>
      </c>
      <c r="K20" s="44">
        <v>0.09</v>
      </c>
      <c r="L20" s="45">
        <v>42824</v>
      </c>
      <c r="M20" s="257" t="s">
        <v>153</v>
      </c>
      <c r="N20" s="258"/>
      <c r="O20" s="258"/>
      <c r="P20" s="258"/>
      <c r="Q20" s="259"/>
    </row>
    <row r="21" spans="1:17" ht="15">
      <c r="A21" s="6">
        <v>17504</v>
      </c>
      <c r="B21" s="39" t="s">
        <v>54</v>
      </c>
      <c r="C21" s="39" t="s">
        <v>57</v>
      </c>
      <c r="D21" s="39" t="s">
        <v>58</v>
      </c>
      <c r="E21" s="39">
        <v>7</v>
      </c>
      <c r="F21" s="39" t="s">
        <v>19</v>
      </c>
      <c r="G21" s="42">
        <v>0</v>
      </c>
      <c r="H21" s="39" t="s">
        <v>30</v>
      </c>
      <c r="I21" s="48">
        <v>244</v>
      </c>
      <c r="J21" s="48">
        <v>34</v>
      </c>
      <c r="K21" s="44">
        <v>0.09</v>
      </c>
      <c r="L21" s="45">
        <v>42824</v>
      </c>
      <c r="M21" s="257" t="s">
        <v>153</v>
      </c>
      <c r="N21" s="258"/>
      <c r="O21" s="258"/>
      <c r="P21" s="258"/>
      <c r="Q21" s="259"/>
    </row>
    <row r="22" spans="1:17" ht="15">
      <c r="A22" s="6">
        <v>17509</v>
      </c>
      <c r="B22" s="39" t="s">
        <v>72</v>
      </c>
      <c r="C22" s="39" t="s">
        <v>73</v>
      </c>
      <c r="D22" s="39" t="s">
        <v>74</v>
      </c>
      <c r="E22" s="39">
        <v>10</v>
      </c>
      <c r="F22" s="39" t="s">
        <v>75</v>
      </c>
      <c r="G22" s="42">
        <v>2000000</v>
      </c>
      <c r="H22" s="39" t="s">
        <v>8</v>
      </c>
      <c r="I22" s="48">
        <v>50</v>
      </c>
      <c r="J22" s="48">
        <v>50</v>
      </c>
      <c r="K22" s="44"/>
      <c r="L22" s="45">
        <v>42825</v>
      </c>
      <c r="M22" s="257"/>
      <c r="N22" s="258"/>
      <c r="O22" s="258"/>
      <c r="P22" s="258"/>
      <c r="Q22" s="259"/>
    </row>
    <row r="23" spans="1:17" ht="15">
      <c r="A23" s="6">
        <v>17738</v>
      </c>
      <c r="B23" s="6" t="s">
        <v>76</v>
      </c>
      <c r="C23" s="6" t="s">
        <v>77</v>
      </c>
      <c r="D23" s="6" t="s">
        <v>78</v>
      </c>
      <c r="E23" s="6">
        <v>11</v>
      </c>
      <c r="F23" s="6" t="s">
        <v>19</v>
      </c>
      <c r="G23" s="61">
        <v>0</v>
      </c>
      <c r="H23" s="6" t="s">
        <v>8</v>
      </c>
      <c r="I23" s="62">
        <v>50</v>
      </c>
      <c r="J23" s="62">
        <v>27</v>
      </c>
      <c r="K23" s="63">
        <v>0.09</v>
      </c>
      <c r="L23" s="64">
        <v>42828</v>
      </c>
      <c r="M23" s="260" t="s">
        <v>153</v>
      </c>
      <c r="N23" s="261"/>
      <c r="O23" s="261"/>
      <c r="P23" s="261"/>
      <c r="Q23" s="262"/>
    </row>
    <row r="24" spans="1:17" ht="15">
      <c r="A24" s="6">
        <v>17165</v>
      </c>
      <c r="B24" s="6" t="s">
        <v>79</v>
      </c>
      <c r="C24" s="6" t="s">
        <v>80</v>
      </c>
      <c r="D24" s="6" t="s">
        <v>81</v>
      </c>
      <c r="E24" s="6">
        <v>7</v>
      </c>
      <c r="F24" s="6" t="s">
        <v>19</v>
      </c>
      <c r="G24" s="61">
        <v>0</v>
      </c>
      <c r="H24" s="6" t="s">
        <v>8</v>
      </c>
      <c r="I24" s="62">
        <v>80</v>
      </c>
      <c r="J24" s="62">
        <v>20</v>
      </c>
      <c r="K24" s="63">
        <v>0.09</v>
      </c>
      <c r="L24" s="64">
        <v>42828</v>
      </c>
      <c r="M24" s="260" t="s">
        <v>149</v>
      </c>
      <c r="N24" s="261"/>
      <c r="O24" s="261"/>
      <c r="P24" s="261"/>
      <c r="Q24" s="262"/>
    </row>
    <row r="25" spans="1:17" ht="15">
      <c r="A25" s="6">
        <v>17508</v>
      </c>
      <c r="B25" s="6" t="s">
        <v>64</v>
      </c>
      <c r="C25" s="6" t="s">
        <v>65</v>
      </c>
      <c r="D25" s="6" t="s">
        <v>66</v>
      </c>
      <c r="E25" s="6">
        <v>13</v>
      </c>
      <c r="F25" s="6" t="s">
        <v>19</v>
      </c>
      <c r="G25" s="61">
        <v>1686330</v>
      </c>
      <c r="H25" s="6" t="s">
        <v>8</v>
      </c>
      <c r="I25" s="62">
        <v>24</v>
      </c>
      <c r="J25" s="62">
        <v>24</v>
      </c>
      <c r="K25" s="63"/>
      <c r="L25" s="64">
        <v>42837</v>
      </c>
      <c r="M25" s="260"/>
      <c r="N25" s="261"/>
      <c r="O25" s="261"/>
      <c r="P25" s="261"/>
      <c r="Q25" s="262"/>
    </row>
    <row r="26" spans="1:17" ht="15.75" thickBot="1">
      <c r="A26" s="169">
        <v>17510</v>
      </c>
      <c r="B26" s="169" t="s">
        <v>160</v>
      </c>
      <c r="C26" s="169" t="s">
        <v>159</v>
      </c>
      <c r="D26" s="169" t="s">
        <v>161</v>
      </c>
      <c r="E26" s="169">
        <v>8</v>
      </c>
      <c r="F26" s="169" t="s">
        <v>19</v>
      </c>
      <c r="G26" s="170">
        <v>2500000</v>
      </c>
      <c r="H26" s="169" t="s">
        <v>20</v>
      </c>
      <c r="I26" s="171">
        <v>30</v>
      </c>
      <c r="J26" s="171">
        <v>30</v>
      </c>
      <c r="K26" s="172"/>
      <c r="L26" s="173">
        <v>42923</v>
      </c>
      <c r="M26" s="263"/>
      <c r="N26" s="264"/>
      <c r="O26" s="264"/>
      <c r="P26" s="264"/>
      <c r="Q26" s="265"/>
    </row>
    <row r="27" spans="1:17" ht="15.75" thickBot="1">
      <c r="A27" s="266" t="s">
        <v>40</v>
      </c>
      <c r="B27" s="267"/>
      <c r="C27" s="267"/>
      <c r="D27" s="267"/>
      <c r="E27" s="267"/>
      <c r="F27" s="267"/>
      <c r="G27" s="175">
        <f>SUM(G20:G26)</f>
        <v>6186330</v>
      </c>
      <c r="H27" s="176" t="s">
        <v>6</v>
      </c>
      <c r="I27" s="177">
        <f>SUM(I20:I26)</f>
        <v>582</v>
      </c>
      <c r="J27" s="177">
        <f>SUM(J20:J26)</f>
        <v>219</v>
      </c>
      <c r="K27" s="268"/>
      <c r="L27" s="269"/>
      <c r="M27" s="269"/>
      <c r="N27" s="269"/>
      <c r="O27" s="269"/>
      <c r="P27" s="269"/>
      <c r="Q27" s="270"/>
    </row>
    <row r="28" spans="1:17" ht="15" customHeight="1" thickBot="1">
      <c r="A28" s="244" t="s">
        <v>186</v>
      </c>
      <c r="B28" s="245"/>
      <c r="C28" s="245"/>
      <c r="D28" s="245"/>
      <c r="E28" s="245"/>
      <c r="F28" s="245"/>
      <c r="G28" s="178">
        <f>0</f>
        <v>0</v>
      </c>
      <c r="H28" s="179" t="s">
        <v>6</v>
      </c>
      <c r="I28" s="180">
        <f>0</f>
        <v>0</v>
      </c>
      <c r="J28" s="181">
        <f>0</f>
        <v>0</v>
      </c>
      <c r="K28" s="246"/>
      <c r="L28" s="247"/>
      <c r="M28" s="247"/>
      <c r="N28" s="247"/>
      <c r="O28" s="247"/>
      <c r="P28" s="247"/>
      <c r="Q28" s="248"/>
    </row>
    <row r="29" spans="1:17" ht="15">
      <c r="A29" s="249" t="s">
        <v>187</v>
      </c>
      <c r="B29" s="250"/>
      <c r="C29" s="250"/>
      <c r="D29" s="250"/>
      <c r="E29" s="250"/>
      <c r="F29" s="250"/>
      <c r="G29" s="157">
        <f>SUM(P18-G28)</f>
        <v>4723589</v>
      </c>
      <c r="H29" s="305"/>
      <c r="I29" s="278"/>
      <c r="J29" s="278"/>
      <c r="K29" s="278"/>
      <c r="L29" s="278"/>
      <c r="M29" s="278"/>
      <c r="N29" s="278"/>
      <c r="O29" s="278"/>
      <c r="P29" s="278"/>
      <c r="Q29" s="279"/>
    </row>
    <row r="30" spans="1:17" ht="15">
      <c r="A30" s="22"/>
      <c r="B30" s="23"/>
      <c r="C30" s="23"/>
      <c r="D30" s="23"/>
      <c r="E30" s="23"/>
      <c r="F30" s="23"/>
      <c r="G30" s="78"/>
      <c r="H30" s="79"/>
      <c r="I30" s="79"/>
      <c r="J30" s="79"/>
      <c r="K30" s="80"/>
      <c r="L30" s="81"/>
      <c r="M30" s="140"/>
      <c r="N30" s="140"/>
      <c r="O30" s="140"/>
      <c r="P30" s="140"/>
      <c r="Q30" s="174"/>
    </row>
    <row r="31" spans="1:17" ht="15">
      <c r="A31" s="22"/>
      <c r="B31" s="23"/>
      <c r="C31" s="23"/>
      <c r="D31" s="23"/>
      <c r="E31" s="23"/>
      <c r="F31" s="23"/>
      <c r="G31" s="78"/>
      <c r="H31" s="79"/>
      <c r="I31" s="79"/>
      <c r="J31" s="79"/>
      <c r="K31" s="80"/>
      <c r="L31" s="81"/>
      <c r="M31" s="224" t="s">
        <v>166</v>
      </c>
      <c r="N31" s="224"/>
      <c r="O31" s="224"/>
      <c r="P31" s="224"/>
      <c r="Q31" s="82">
        <f>15326316-9086316</f>
        <v>6240000</v>
      </c>
    </row>
    <row r="32" spans="1:17" ht="15">
      <c r="A32" s="22"/>
      <c r="B32" s="23"/>
      <c r="C32" s="23"/>
      <c r="D32" s="23"/>
      <c r="E32" s="23"/>
      <c r="F32" s="23"/>
      <c r="G32" s="78"/>
      <c r="H32" s="79"/>
      <c r="I32" s="79"/>
      <c r="J32" s="79"/>
      <c r="K32" s="80"/>
      <c r="L32" s="81"/>
      <c r="M32" s="271" t="s">
        <v>167</v>
      </c>
      <c r="N32" s="271"/>
      <c r="O32" s="271"/>
      <c r="P32" s="271"/>
      <c r="Q32" s="101">
        <v>7000000</v>
      </c>
    </row>
    <row r="33" spans="1:17" ht="15">
      <c r="A33" s="22"/>
      <c r="B33" s="23"/>
      <c r="C33" s="23"/>
      <c r="D33" s="23"/>
      <c r="E33" s="23"/>
      <c r="F33" s="23"/>
      <c r="G33" s="78"/>
      <c r="H33" s="79"/>
      <c r="I33" s="79"/>
      <c r="J33" s="79"/>
      <c r="K33" s="80"/>
      <c r="L33" s="81"/>
      <c r="M33" s="272" t="s">
        <v>168</v>
      </c>
      <c r="N33" s="272"/>
      <c r="O33" s="272"/>
      <c r="P33" s="272"/>
      <c r="Q33" s="91">
        <v>10799235</v>
      </c>
    </row>
    <row r="34" spans="1:17" ht="15.75" customHeight="1">
      <c r="A34" s="253" t="s">
        <v>8</v>
      </c>
      <c r="B34" s="253"/>
      <c r="C34" s="24"/>
      <c r="D34" s="24"/>
      <c r="E34" s="24"/>
      <c r="F34" s="24"/>
      <c r="G34" s="24"/>
      <c r="H34" s="24"/>
      <c r="I34" s="24"/>
      <c r="J34" s="24"/>
      <c r="K34" s="24"/>
      <c r="L34" s="24"/>
      <c r="M34" s="230" t="s">
        <v>138</v>
      </c>
      <c r="N34" s="230"/>
      <c r="O34" s="230"/>
      <c r="P34" s="230"/>
      <c r="Q34" s="144">
        <f>SUM(Q31:Q33)</f>
        <v>24039235</v>
      </c>
    </row>
    <row r="35" spans="1:17" ht="44.25" customHeight="1">
      <c r="A35" s="4" t="s">
        <v>0</v>
      </c>
      <c r="B35" s="4" t="s">
        <v>1</v>
      </c>
      <c r="C35" s="4" t="s">
        <v>2</v>
      </c>
      <c r="D35" s="4" t="s">
        <v>3</v>
      </c>
      <c r="E35" s="4" t="s">
        <v>4</v>
      </c>
      <c r="F35" s="4" t="s">
        <v>13</v>
      </c>
      <c r="G35" s="4" t="s">
        <v>152</v>
      </c>
      <c r="H35" s="4" t="s">
        <v>5</v>
      </c>
      <c r="I35" s="4" t="s">
        <v>6</v>
      </c>
      <c r="J35" s="4" t="s">
        <v>21</v>
      </c>
      <c r="K35" s="4" t="s">
        <v>14</v>
      </c>
      <c r="L35" s="4" t="s">
        <v>15</v>
      </c>
      <c r="M35" s="233" t="s">
        <v>7</v>
      </c>
      <c r="N35" s="234"/>
      <c r="O35" s="234"/>
      <c r="P35" s="234"/>
      <c r="Q35" s="235"/>
    </row>
    <row r="36" spans="1:17" ht="15">
      <c r="A36" s="6">
        <v>17503</v>
      </c>
      <c r="B36" s="39" t="s">
        <v>31</v>
      </c>
      <c r="C36" s="39" t="s">
        <v>32</v>
      </c>
      <c r="D36" s="39" t="s">
        <v>33</v>
      </c>
      <c r="E36" s="39">
        <v>8</v>
      </c>
      <c r="F36" s="39" t="s">
        <v>19</v>
      </c>
      <c r="G36" s="42">
        <v>1450000</v>
      </c>
      <c r="H36" s="39" t="s">
        <v>30</v>
      </c>
      <c r="I36" s="48">
        <v>113</v>
      </c>
      <c r="J36" s="48">
        <v>12</v>
      </c>
      <c r="K36" s="44">
        <v>0.09</v>
      </c>
      <c r="L36" s="45">
        <v>42744</v>
      </c>
      <c r="M36" s="257" t="s">
        <v>174</v>
      </c>
      <c r="N36" s="258"/>
      <c r="O36" s="258"/>
      <c r="P36" s="258"/>
      <c r="Q36" s="259"/>
    </row>
    <row r="37" spans="1:17" ht="15">
      <c r="A37" s="6">
        <v>17402</v>
      </c>
      <c r="B37" s="6" t="s">
        <v>43</v>
      </c>
      <c r="C37" s="65" t="s">
        <v>17</v>
      </c>
      <c r="D37" s="6" t="s">
        <v>18</v>
      </c>
      <c r="E37" s="6">
        <v>7</v>
      </c>
      <c r="F37" s="6" t="s">
        <v>19</v>
      </c>
      <c r="G37" s="61">
        <v>3000000</v>
      </c>
      <c r="H37" s="6" t="s">
        <v>8</v>
      </c>
      <c r="I37" s="62">
        <v>324</v>
      </c>
      <c r="J37" s="62">
        <v>50</v>
      </c>
      <c r="K37" s="63">
        <v>0.04</v>
      </c>
      <c r="L37" s="118">
        <v>42744</v>
      </c>
      <c r="M37" s="260" t="s">
        <v>175</v>
      </c>
      <c r="N37" s="261"/>
      <c r="O37" s="261"/>
      <c r="P37" s="261"/>
      <c r="Q37" s="262"/>
    </row>
    <row r="38" spans="1:17" ht="15">
      <c r="A38" s="6">
        <v>17403</v>
      </c>
      <c r="B38" s="6" t="s">
        <v>44</v>
      </c>
      <c r="C38" s="65" t="s">
        <v>26</v>
      </c>
      <c r="D38" s="6" t="s">
        <v>27</v>
      </c>
      <c r="E38" s="6">
        <v>9</v>
      </c>
      <c r="F38" s="6" t="s">
        <v>19</v>
      </c>
      <c r="G38" s="61">
        <v>0</v>
      </c>
      <c r="H38" s="6" t="s">
        <v>8</v>
      </c>
      <c r="I38" s="62">
        <v>324</v>
      </c>
      <c r="J38" s="62">
        <v>50</v>
      </c>
      <c r="K38" s="63">
        <v>0.04</v>
      </c>
      <c r="L38" s="118">
        <v>42744</v>
      </c>
      <c r="M38" s="260" t="s">
        <v>149</v>
      </c>
      <c r="N38" s="261"/>
      <c r="O38" s="261"/>
      <c r="P38" s="261"/>
      <c r="Q38" s="262"/>
    </row>
    <row r="39" spans="1:17" ht="15" customHeight="1">
      <c r="A39" s="6">
        <v>17404</v>
      </c>
      <c r="B39" s="6" t="s">
        <v>51</v>
      </c>
      <c r="C39" s="65" t="s">
        <v>17</v>
      </c>
      <c r="D39" s="6" t="s">
        <v>18</v>
      </c>
      <c r="E39" s="6">
        <v>7</v>
      </c>
      <c r="F39" s="6" t="s">
        <v>19</v>
      </c>
      <c r="G39" s="61">
        <v>3000000</v>
      </c>
      <c r="H39" s="6" t="s">
        <v>8</v>
      </c>
      <c r="I39" s="62">
        <v>304</v>
      </c>
      <c r="J39" s="62">
        <v>23</v>
      </c>
      <c r="K39" s="119">
        <v>0.04</v>
      </c>
      <c r="L39" s="118">
        <v>42769</v>
      </c>
      <c r="M39" s="309"/>
      <c r="N39" s="242"/>
      <c r="O39" s="242"/>
      <c r="P39" s="242"/>
      <c r="Q39" s="243"/>
    </row>
    <row r="40" spans="1:17" ht="15" customHeight="1">
      <c r="A40" s="6">
        <v>17405</v>
      </c>
      <c r="B40" s="6" t="s">
        <v>52</v>
      </c>
      <c r="C40" s="65" t="s">
        <v>17</v>
      </c>
      <c r="D40" s="6" t="s">
        <v>18</v>
      </c>
      <c r="E40" s="6">
        <v>7</v>
      </c>
      <c r="F40" s="6" t="s">
        <v>19</v>
      </c>
      <c r="G40" s="61">
        <v>2590000</v>
      </c>
      <c r="H40" s="6" t="s">
        <v>8</v>
      </c>
      <c r="I40" s="62">
        <v>263</v>
      </c>
      <c r="J40" s="62">
        <v>22</v>
      </c>
      <c r="K40" s="63">
        <v>0.04</v>
      </c>
      <c r="L40" s="64">
        <v>42769</v>
      </c>
      <c r="M40" s="260" t="s">
        <v>180</v>
      </c>
      <c r="N40" s="261"/>
      <c r="O40" s="261"/>
      <c r="P40" s="261"/>
      <c r="Q40" s="262"/>
    </row>
    <row r="41" spans="1:17" ht="15" customHeight="1">
      <c r="A41" s="6">
        <v>17409</v>
      </c>
      <c r="B41" s="6" t="s">
        <v>61</v>
      </c>
      <c r="C41" s="65" t="s">
        <v>17</v>
      </c>
      <c r="D41" s="6" t="s">
        <v>18</v>
      </c>
      <c r="E41" s="6">
        <v>7</v>
      </c>
      <c r="F41" s="6" t="s">
        <v>19</v>
      </c>
      <c r="G41" s="61">
        <v>2900000</v>
      </c>
      <c r="H41" s="6" t="s">
        <v>8</v>
      </c>
      <c r="I41" s="62">
        <v>264</v>
      </c>
      <c r="J41" s="62">
        <v>21</v>
      </c>
      <c r="K41" s="63">
        <v>0.04</v>
      </c>
      <c r="L41" s="64">
        <v>42801</v>
      </c>
      <c r="M41" s="260" t="s">
        <v>63</v>
      </c>
      <c r="N41" s="261"/>
      <c r="O41" s="261"/>
      <c r="P41" s="261"/>
      <c r="Q41" s="262"/>
    </row>
    <row r="42" spans="1:17" ht="15">
      <c r="A42" s="6">
        <v>17401</v>
      </c>
      <c r="B42" s="6" t="s">
        <v>68</v>
      </c>
      <c r="C42" s="6" t="s">
        <v>69</v>
      </c>
      <c r="D42" s="65" t="s">
        <v>70</v>
      </c>
      <c r="E42" s="6">
        <v>11</v>
      </c>
      <c r="F42" s="6" t="s">
        <v>19</v>
      </c>
      <c r="G42" s="61">
        <v>1441558</v>
      </c>
      <c r="H42" s="6" t="s">
        <v>8</v>
      </c>
      <c r="I42" s="62">
        <v>242</v>
      </c>
      <c r="J42" s="62">
        <v>21</v>
      </c>
      <c r="K42" s="63">
        <v>0.04</v>
      </c>
      <c r="L42" s="64">
        <v>42804</v>
      </c>
      <c r="M42" s="260" t="s">
        <v>181</v>
      </c>
      <c r="N42" s="261"/>
      <c r="O42" s="261"/>
      <c r="P42" s="261"/>
      <c r="Q42" s="262"/>
    </row>
    <row r="43" spans="1:17" ht="15">
      <c r="A43" s="6">
        <v>17507</v>
      </c>
      <c r="B43" s="6" t="s">
        <v>121</v>
      </c>
      <c r="C43" s="65" t="s">
        <v>26</v>
      </c>
      <c r="D43" s="6" t="s">
        <v>27</v>
      </c>
      <c r="E43" s="6">
        <v>9</v>
      </c>
      <c r="F43" s="6" t="s">
        <v>19</v>
      </c>
      <c r="G43" s="61">
        <v>0</v>
      </c>
      <c r="H43" s="6" t="s">
        <v>8</v>
      </c>
      <c r="I43" s="62">
        <v>90</v>
      </c>
      <c r="J43" s="62">
        <v>50</v>
      </c>
      <c r="K43" s="63">
        <v>0.09</v>
      </c>
      <c r="L43" s="118">
        <v>42817</v>
      </c>
      <c r="M43" s="260" t="s">
        <v>153</v>
      </c>
      <c r="N43" s="261"/>
      <c r="O43" s="261"/>
      <c r="P43" s="261"/>
      <c r="Q43" s="262"/>
    </row>
    <row r="44" spans="1:17" ht="15">
      <c r="A44" s="6">
        <v>17506</v>
      </c>
      <c r="B44" s="6" t="s">
        <v>83</v>
      </c>
      <c r="C44" s="6" t="s">
        <v>84</v>
      </c>
      <c r="D44" s="65" t="s">
        <v>85</v>
      </c>
      <c r="E44" s="6">
        <v>6</v>
      </c>
      <c r="F44" s="6" t="s">
        <v>19</v>
      </c>
      <c r="G44" s="61">
        <v>2020000</v>
      </c>
      <c r="H44" s="6" t="s">
        <v>8</v>
      </c>
      <c r="I44" s="62">
        <v>96</v>
      </c>
      <c r="J44" s="62">
        <v>50</v>
      </c>
      <c r="K44" s="63">
        <v>0.09</v>
      </c>
      <c r="L44" s="64">
        <v>42818</v>
      </c>
      <c r="M44" s="260" t="s">
        <v>180</v>
      </c>
      <c r="N44" s="261"/>
      <c r="O44" s="261"/>
      <c r="P44" s="261"/>
      <c r="Q44" s="262"/>
    </row>
    <row r="45" spans="1:17" ht="15" customHeight="1">
      <c r="A45" s="120">
        <v>17107</v>
      </c>
      <c r="B45" s="121" t="s">
        <v>87</v>
      </c>
      <c r="C45" s="6" t="s">
        <v>88</v>
      </c>
      <c r="D45" s="6" t="s">
        <v>89</v>
      </c>
      <c r="E45" s="6">
        <v>1</v>
      </c>
      <c r="F45" s="6" t="s">
        <v>19</v>
      </c>
      <c r="G45" s="61">
        <v>500000</v>
      </c>
      <c r="H45" s="6" t="s">
        <v>30</v>
      </c>
      <c r="I45" s="62">
        <v>49</v>
      </c>
      <c r="J45" s="62">
        <v>6</v>
      </c>
      <c r="K45" s="63">
        <v>0.09</v>
      </c>
      <c r="L45" s="64">
        <v>42828</v>
      </c>
      <c r="M45" s="236" t="s">
        <v>182</v>
      </c>
      <c r="N45" s="273"/>
      <c r="O45" s="273"/>
      <c r="P45" s="273"/>
      <c r="Q45" s="274"/>
    </row>
    <row r="46" spans="1:17" ht="15">
      <c r="A46" s="6">
        <v>17273</v>
      </c>
      <c r="B46" s="6" t="s">
        <v>90</v>
      </c>
      <c r="C46" s="65" t="s">
        <v>91</v>
      </c>
      <c r="D46" s="6" t="s">
        <v>92</v>
      </c>
      <c r="E46" s="6">
        <v>2</v>
      </c>
      <c r="F46" s="6" t="s">
        <v>93</v>
      </c>
      <c r="G46" s="61">
        <v>950000</v>
      </c>
      <c r="H46" s="6" t="s">
        <v>30</v>
      </c>
      <c r="I46" s="62">
        <v>30</v>
      </c>
      <c r="J46" s="62">
        <v>9</v>
      </c>
      <c r="K46" s="63">
        <v>0.09</v>
      </c>
      <c r="L46" s="64">
        <v>42828</v>
      </c>
      <c r="M46" s="260"/>
      <c r="N46" s="261"/>
      <c r="O46" s="261"/>
      <c r="P46" s="261"/>
      <c r="Q46" s="262"/>
    </row>
    <row r="47" spans="1:17" ht="15">
      <c r="A47" s="6">
        <v>17281</v>
      </c>
      <c r="B47" s="6" t="s">
        <v>94</v>
      </c>
      <c r="C47" s="65" t="s">
        <v>95</v>
      </c>
      <c r="D47" s="6" t="s">
        <v>96</v>
      </c>
      <c r="E47" s="6">
        <v>3</v>
      </c>
      <c r="F47" s="6" t="s">
        <v>19</v>
      </c>
      <c r="G47" s="61">
        <v>1250000</v>
      </c>
      <c r="H47" s="6" t="s">
        <v>30</v>
      </c>
      <c r="I47" s="62">
        <v>126</v>
      </c>
      <c r="J47" s="62">
        <v>11</v>
      </c>
      <c r="K47" s="63">
        <v>0.09</v>
      </c>
      <c r="L47" s="64">
        <v>42828</v>
      </c>
      <c r="M47" s="260"/>
      <c r="N47" s="261"/>
      <c r="O47" s="261"/>
      <c r="P47" s="261"/>
      <c r="Q47" s="262"/>
    </row>
    <row r="48" spans="1:17" ht="15">
      <c r="A48" s="6">
        <v>17012</v>
      </c>
      <c r="B48" s="6" t="s">
        <v>97</v>
      </c>
      <c r="C48" s="65" t="s">
        <v>95</v>
      </c>
      <c r="D48" s="6" t="s">
        <v>96</v>
      </c>
      <c r="E48" s="6">
        <v>3</v>
      </c>
      <c r="F48" s="6" t="s">
        <v>19</v>
      </c>
      <c r="G48" s="61">
        <v>3000000</v>
      </c>
      <c r="H48" s="6" t="s">
        <v>30</v>
      </c>
      <c r="I48" s="62">
        <v>74</v>
      </c>
      <c r="J48" s="62">
        <v>50</v>
      </c>
      <c r="K48" s="63">
        <v>0.09</v>
      </c>
      <c r="L48" s="64">
        <v>42828</v>
      </c>
      <c r="M48" s="260"/>
      <c r="N48" s="261"/>
      <c r="O48" s="261"/>
      <c r="P48" s="261"/>
      <c r="Q48" s="262"/>
    </row>
    <row r="49" spans="1:17" ht="15">
      <c r="A49" s="6">
        <v>17076</v>
      </c>
      <c r="B49" s="6" t="s">
        <v>98</v>
      </c>
      <c r="C49" s="6" t="s">
        <v>99</v>
      </c>
      <c r="D49" s="6" t="s">
        <v>100</v>
      </c>
      <c r="E49" s="6">
        <v>3</v>
      </c>
      <c r="F49" s="6" t="s">
        <v>19</v>
      </c>
      <c r="G49" s="61">
        <v>0</v>
      </c>
      <c r="H49" s="6" t="s">
        <v>8</v>
      </c>
      <c r="I49" s="62">
        <v>124</v>
      </c>
      <c r="J49" s="62">
        <v>21</v>
      </c>
      <c r="K49" s="63">
        <v>0.09</v>
      </c>
      <c r="L49" s="64">
        <v>42828</v>
      </c>
      <c r="M49" s="260" t="s">
        <v>149</v>
      </c>
      <c r="N49" s="261"/>
      <c r="O49" s="261"/>
      <c r="P49" s="261"/>
      <c r="Q49" s="262"/>
    </row>
    <row r="50" spans="1:17" ht="15">
      <c r="A50" s="6">
        <v>17372</v>
      </c>
      <c r="B50" s="6" t="s">
        <v>101</v>
      </c>
      <c r="C50" s="6" t="s">
        <v>102</v>
      </c>
      <c r="D50" s="6" t="s">
        <v>103</v>
      </c>
      <c r="E50" s="6">
        <v>4</v>
      </c>
      <c r="F50" s="6" t="s">
        <v>19</v>
      </c>
      <c r="G50" s="61">
        <v>740000</v>
      </c>
      <c r="H50" s="6" t="s">
        <v>30</v>
      </c>
      <c r="I50" s="62">
        <v>48</v>
      </c>
      <c r="J50" s="62">
        <v>7</v>
      </c>
      <c r="K50" s="63">
        <v>0.09</v>
      </c>
      <c r="L50" s="64">
        <v>42828</v>
      </c>
      <c r="M50" s="260"/>
      <c r="N50" s="261"/>
      <c r="O50" s="261"/>
      <c r="P50" s="261"/>
      <c r="Q50" s="262"/>
    </row>
    <row r="51" spans="1:17" ht="15">
      <c r="A51" s="6">
        <v>17208</v>
      </c>
      <c r="B51" s="6" t="s">
        <v>104</v>
      </c>
      <c r="C51" s="6" t="s">
        <v>105</v>
      </c>
      <c r="D51" s="6" t="s">
        <v>106</v>
      </c>
      <c r="E51" s="6">
        <v>6</v>
      </c>
      <c r="F51" s="6" t="s">
        <v>75</v>
      </c>
      <c r="G51" s="61">
        <v>300000</v>
      </c>
      <c r="H51" s="6" t="s">
        <v>8</v>
      </c>
      <c r="I51" s="62">
        <v>50</v>
      </c>
      <c r="J51" s="62">
        <v>5</v>
      </c>
      <c r="K51" s="63">
        <v>0.09</v>
      </c>
      <c r="L51" s="64">
        <v>42828</v>
      </c>
      <c r="M51" s="260" t="s">
        <v>176</v>
      </c>
      <c r="N51" s="261"/>
      <c r="O51" s="261"/>
      <c r="P51" s="261"/>
      <c r="Q51" s="262"/>
    </row>
    <row r="52" spans="1:17" ht="15">
      <c r="A52" s="6">
        <v>17007</v>
      </c>
      <c r="B52" s="6" t="s">
        <v>107</v>
      </c>
      <c r="C52" s="6" t="s">
        <v>108</v>
      </c>
      <c r="D52" s="6" t="s">
        <v>109</v>
      </c>
      <c r="E52" s="6">
        <v>6</v>
      </c>
      <c r="F52" s="6" t="s">
        <v>19</v>
      </c>
      <c r="G52" s="61">
        <v>1220000</v>
      </c>
      <c r="H52" s="6" t="s">
        <v>8</v>
      </c>
      <c r="I52" s="62">
        <v>44</v>
      </c>
      <c r="J52" s="62">
        <v>11</v>
      </c>
      <c r="K52" s="63">
        <v>0.09</v>
      </c>
      <c r="L52" s="64">
        <v>42828</v>
      </c>
      <c r="M52" s="260"/>
      <c r="N52" s="261"/>
      <c r="O52" s="261"/>
      <c r="P52" s="261"/>
      <c r="Q52" s="262"/>
    </row>
    <row r="53" spans="1:17" ht="15">
      <c r="A53" s="6">
        <v>17204</v>
      </c>
      <c r="B53" s="6" t="s">
        <v>110</v>
      </c>
      <c r="C53" s="6" t="s">
        <v>111</v>
      </c>
      <c r="D53" s="6" t="s">
        <v>18</v>
      </c>
      <c r="E53" s="6">
        <v>7</v>
      </c>
      <c r="F53" s="6" t="s">
        <v>19</v>
      </c>
      <c r="G53" s="61">
        <v>1935000</v>
      </c>
      <c r="H53" s="6" t="s">
        <v>8</v>
      </c>
      <c r="I53" s="62">
        <v>72</v>
      </c>
      <c r="J53" s="62">
        <v>40</v>
      </c>
      <c r="K53" s="63">
        <v>0.09</v>
      </c>
      <c r="L53" s="64">
        <v>42828</v>
      </c>
      <c r="M53" s="260" t="s">
        <v>176</v>
      </c>
      <c r="N53" s="261"/>
      <c r="O53" s="261"/>
      <c r="P53" s="261"/>
      <c r="Q53" s="262"/>
    </row>
    <row r="54" spans="1:17" ht="15">
      <c r="A54" s="6">
        <v>17179</v>
      </c>
      <c r="B54" s="6" t="s">
        <v>112</v>
      </c>
      <c r="C54" s="65" t="s">
        <v>17</v>
      </c>
      <c r="D54" s="6" t="s">
        <v>18</v>
      </c>
      <c r="E54" s="6">
        <v>7</v>
      </c>
      <c r="F54" s="6" t="s">
        <v>19</v>
      </c>
      <c r="G54" s="61">
        <v>3000000</v>
      </c>
      <c r="H54" s="6" t="s">
        <v>30</v>
      </c>
      <c r="I54" s="62">
        <v>174</v>
      </c>
      <c r="J54" s="62">
        <v>54</v>
      </c>
      <c r="K54" s="63">
        <v>0.09</v>
      </c>
      <c r="L54" s="64">
        <v>42828</v>
      </c>
      <c r="M54" s="260"/>
      <c r="N54" s="261"/>
      <c r="O54" s="261"/>
      <c r="P54" s="261"/>
      <c r="Q54" s="262"/>
    </row>
    <row r="55" spans="1:17" ht="15">
      <c r="A55" s="6">
        <v>17205</v>
      </c>
      <c r="B55" s="6" t="s">
        <v>113</v>
      </c>
      <c r="C55" s="65" t="s">
        <v>17</v>
      </c>
      <c r="D55" s="6" t="s">
        <v>18</v>
      </c>
      <c r="E55" s="6">
        <v>7</v>
      </c>
      <c r="F55" s="6" t="s">
        <v>19</v>
      </c>
      <c r="G55" s="61">
        <v>3000000</v>
      </c>
      <c r="H55" s="6" t="s">
        <v>8</v>
      </c>
      <c r="I55" s="62">
        <v>146</v>
      </c>
      <c r="J55" s="62">
        <v>53</v>
      </c>
      <c r="K55" s="63">
        <v>0.09</v>
      </c>
      <c r="L55" s="64">
        <v>42828</v>
      </c>
      <c r="M55" s="260"/>
      <c r="N55" s="261"/>
      <c r="O55" s="261"/>
      <c r="P55" s="261"/>
      <c r="Q55" s="262"/>
    </row>
    <row r="56" spans="1:17" ht="15">
      <c r="A56" s="6">
        <v>17290</v>
      </c>
      <c r="B56" s="6" t="s">
        <v>114</v>
      </c>
      <c r="C56" s="6" t="s">
        <v>115</v>
      </c>
      <c r="D56" s="6" t="s">
        <v>33</v>
      </c>
      <c r="E56" s="6">
        <v>8</v>
      </c>
      <c r="F56" s="6" t="s">
        <v>19</v>
      </c>
      <c r="G56" s="61">
        <v>2055000</v>
      </c>
      <c r="H56" s="6" t="s">
        <v>30</v>
      </c>
      <c r="I56" s="62">
        <v>45</v>
      </c>
      <c r="J56" s="62">
        <v>17</v>
      </c>
      <c r="K56" s="63">
        <v>0.09</v>
      </c>
      <c r="L56" s="64">
        <v>42828</v>
      </c>
      <c r="M56" s="260" t="s">
        <v>176</v>
      </c>
      <c r="N56" s="261"/>
      <c r="O56" s="261"/>
      <c r="P56" s="261"/>
      <c r="Q56" s="262"/>
    </row>
    <row r="57" spans="1:17" ht="15">
      <c r="A57" s="6">
        <v>17013</v>
      </c>
      <c r="B57" s="6" t="s">
        <v>116</v>
      </c>
      <c r="C57" s="65" t="s">
        <v>26</v>
      </c>
      <c r="D57" s="6" t="s">
        <v>27</v>
      </c>
      <c r="E57" s="6">
        <v>9</v>
      </c>
      <c r="F57" s="6" t="s">
        <v>19</v>
      </c>
      <c r="G57" s="61">
        <v>3000000</v>
      </c>
      <c r="H57" s="6" t="s">
        <v>8</v>
      </c>
      <c r="I57" s="62">
        <v>81</v>
      </c>
      <c r="J57" s="62">
        <v>50</v>
      </c>
      <c r="K57" s="63">
        <v>0.09</v>
      </c>
      <c r="L57" s="64">
        <v>42828</v>
      </c>
      <c r="M57" s="260"/>
      <c r="N57" s="261"/>
      <c r="O57" s="261"/>
      <c r="P57" s="261"/>
      <c r="Q57" s="262"/>
    </row>
    <row r="58" spans="1:17" ht="15">
      <c r="A58" s="6">
        <v>17026</v>
      </c>
      <c r="B58" s="6" t="s">
        <v>117</v>
      </c>
      <c r="C58" s="65" t="s">
        <v>26</v>
      </c>
      <c r="D58" s="6" t="s">
        <v>27</v>
      </c>
      <c r="E58" s="6">
        <v>9</v>
      </c>
      <c r="F58" s="6" t="s">
        <v>19</v>
      </c>
      <c r="G58" s="61">
        <v>3000000</v>
      </c>
      <c r="H58" s="6" t="s">
        <v>8</v>
      </c>
      <c r="I58" s="62">
        <v>84</v>
      </c>
      <c r="J58" s="62">
        <v>50</v>
      </c>
      <c r="K58" s="63">
        <v>0.09</v>
      </c>
      <c r="L58" s="64">
        <v>42828</v>
      </c>
      <c r="M58" s="260"/>
      <c r="N58" s="261"/>
      <c r="O58" s="261"/>
      <c r="P58" s="261"/>
      <c r="Q58" s="262"/>
    </row>
    <row r="59" spans="1:17" ht="15">
      <c r="A59" s="6">
        <v>17042</v>
      </c>
      <c r="B59" s="6" t="s">
        <v>118</v>
      </c>
      <c r="C59" s="65" t="s">
        <v>119</v>
      </c>
      <c r="D59" s="6" t="s">
        <v>78</v>
      </c>
      <c r="E59" s="6">
        <v>11</v>
      </c>
      <c r="F59" s="6" t="s">
        <v>19</v>
      </c>
      <c r="G59" s="61">
        <v>2500000</v>
      </c>
      <c r="H59" s="6" t="s">
        <v>30</v>
      </c>
      <c r="I59" s="62">
        <v>132</v>
      </c>
      <c r="J59" s="62">
        <v>42</v>
      </c>
      <c r="K59" s="63">
        <v>0.09</v>
      </c>
      <c r="L59" s="64">
        <v>42828</v>
      </c>
      <c r="M59" s="260"/>
      <c r="N59" s="261"/>
      <c r="O59" s="261"/>
      <c r="P59" s="261"/>
      <c r="Q59" s="262"/>
    </row>
    <row r="60" spans="1:17" ht="15">
      <c r="A60" s="122">
        <v>17094</v>
      </c>
      <c r="B60" s="122" t="s">
        <v>120</v>
      </c>
      <c r="C60" s="72" t="s">
        <v>119</v>
      </c>
      <c r="D60" s="122" t="s">
        <v>78</v>
      </c>
      <c r="E60" s="122">
        <v>11</v>
      </c>
      <c r="F60" s="122" t="s">
        <v>19</v>
      </c>
      <c r="G60" s="123">
        <v>2500000</v>
      </c>
      <c r="H60" s="122" t="s">
        <v>8</v>
      </c>
      <c r="I60" s="124">
        <v>128</v>
      </c>
      <c r="J60" s="124">
        <v>42</v>
      </c>
      <c r="K60" s="125">
        <v>0.09</v>
      </c>
      <c r="L60" s="126">
        <v>42828</v>
      </c>
      <c r="M60" s="280"/>
      <c r="N60" s="281"/>
      <c r="O60" s="281"/>
      <c r="P60" s="281"/>
      <c r="Q60" s="282"/>
    </row>
    <row r="61" spans="1:17" ht="15">
      <c r="A61" s="6">
        <v>17258</v>
      </c>
      <c r="B61" s="6" t="s">
        <v>123</v>
      </c>
      <c r="C61" s="65" t="s">
        <v>124</v>
      </c>
      <c r="D61" s="6" t="s">
        <v>125</v>
      </c>
      <c r="E61" s="6">
        <v>10</v>
      </c>
      <c r="F61" s="6" t="s">
        <v>19</v>
      </c>
      <c r="G61" s="61">
        <v>1000000</v>
      </c>
      <c r="H61" s="6" t="s">
        <v>8</v>
      </c>
      <c r="I61" s="62">
        <v>88</v>
      </c>
      <c r="J61" s="62">
        <v>8</v>
      </c>
      <c r="K61" s="63">
        <v>0.09</v>
      </c>
      <c r="L61" s="64">
        <v>42828</v>
      </c>
      <c r="M61" s="260" t="s">
        <v>129</v>
      </c>
      <c r="N61" s="261"/>
      <c r="O61" s="261"/>
      <c r="P61" s="261"/>
      <c r="Q61" s="262"/>
    </row>
    <row r="62" spans="1:17" ht="15">
      <c r="A62" s="6">
        <v>17069</v>
      </c>
      <c r="B62" s="6" t="s">
        <v>126</v>
      </c>
      <c r="C62" s="65" t="s">
        <v>127</v>
      </c>
      <c r="D62" s="6" t="s">
        <v>128</v>
      </c>
      <c r="E62" s="6">
        <v>8</v>
      </c>
      <c r="F62" s="6" t="s">
        <v>19</v>
      </c>
      <c r="G62" s="61">
        <v>0</v>
      </c>
      <c r="H62" s="6" t="s">
        <v>20</v>
      </c>
      <c r="I62" s="62">
        <v>100</v>
      </c>
      <c r="J62" s="62">
        <v>30</v>
      </c>
      <c r="K62" s="63">
        <v>0.09</v>
      </c>
      <c r="L62" s="64">
        <v>42828</v>
      </c>
      <c r="M62" s="260" t="s">
        <v>149</v>
      </c>
      <c r="N62" s="261"/>
      <c r="O62" s="261"/>
      <c r="P62" s="261"/>
      <c r="Q62" s="262"/>
    </row>
    <row r="63" spans="1:17" ht="15.75" thickBot="1">
      <c r="A63" s="122">
        <v>17416</v>
      </c>
      <c r="B63" s="122" t="s">
        <v>139</v>
      </c>
      <c r="C63" s="72" t="s">
        <v>17</v>
      </c>
      <c r="D63" s="122" t="s">
        <v>18</v>
      </c>
      <c r="E63" s="122">
        <v>7</v>
      </c>
      <c r="F63" s="122" t="s">
        <v>19</v>
      </c>
      <c r="G63" s="123">
        <v>3000000</v>
      </c>
      <c r="H63" s="122" t="s">
        <v>8</v>
      </c>
      <c r="I63" s="124">
        <v>240</v>
      </c>
      <c r="J63" s="124">
        <v>20</v>
      </c>
      <c r="K63" s="125">
        <v>0.04</v>
      </c>
      <c r="L63" s="126">
        <v>42829</v>
      </c>
      <c r="M63" s="280"/>
      <c r="N63" s="281"/>
      <c r="O63" s="281"/>
      <c r="P63" s="281"/>
      <c r="Q63" s="282"/>
    </row>
    <row r="64" spans="1:17" ht="15">
      <c r="A64" s="275" t="s">
        <v>134</v>
      </c>
      <c r="B64" s="276"/>
      <c r="C64" s="276"/>
      <c r="D64" s="276"/>
      <c r="E64" s="276"/>
      <c r="F64" s="276"/>
      <c r="G64" s="167">
        <f>SUM(G36,G45,G49:G53,G56)</f>
        <v>8200000</v>
      </c>
      <c r="H64" s="165" t="s">
        <v>6</v>
      </c>
      <c r="I64" s="168">
        <f>SUM(I36,I45,I49,I50,I51,I52,I53,I56)</f>
        <v>545</v>
      </c>
      <c r="J64" s="168">
        <f>SUM(J36,J45,J49,J50,J51,J52,J53,J56)</f>
        <v>119</v>
      </c>
      <c r="K64" s="283"/>
      <c r="L64" s="284"/>
      <c r="M64" s="284"/>
      <c r="N64" s="284"/>
      <c r="O64" s="284"/>
      <c r="P64" s="284"/>
      <c r="Q64" s="285"/>
    </row>
    <row r="65" spans="1:17" ht="15">
      <c r="A65" s="287" t="s">
        <v>133</v>
      </c>
      <c r="B65" s="298"/>
      <c r="C65" s="298"/>
      <c r="D65" s="298"/>
      <c r="E65" s="298"/>
      <c r="F65" s="298"/>
      <c r="G65" s="61">
        <f>SUM(G37:G44,G46:G48,G54:G55,G57:G63)</f>
        <v>41151558</v>
      </c>
      <c r="H65" s="59" t="s">
        <v>6</v>
      </c>
      <c r="I65" s="127">
        <f>SUM(I37:I44,I46:I48,I54:I55,I57:I63)</f>
        <v>3310</v>
      </c>
      <c r="J65" s="127">
        <f>SUM(J37:J44,J46:J48,J54:J55,J57:J63)</f>
        <v>706</v>
      </c>
      <c r="K65" s="299"/>
      <c r="L65" s="258"/>
      <c r="M65" s="258"/>
      <c r="N65" s="258"/>
      <c r="O65" s="258"/>
      <c r="P65" s="258"/>
      <c r="Q65" s="259"/>
    </row>
    <row r="66" spans="1:17" ht="16.5" thickBot="1">
      <c r="A66" s="300" t="s">
        <v>135</v>
      </c>
      <c r="B66" s="301"/>
      <c r="C66" s="301"/>
      <c r="D66" s="301"/>
      <c r="E66" s="301"/>
      <c r="F66" s="301"/>
      <c r="G66" s="161">
        <f>SUM(G64:G65)</f>
        <v>49351558</v>
      </c>
      <c r="H66" s="162" t="s">
        <v>6</v>
      </c>
      <c r="I66" s="163">
        <f>SUM(I64:I65)</f>
        <v>3855</v>
      </c>
      <c r="J66" s="163">
        <f>SUM(J64:J65)</f>
        <v>825</v>
      </c>
      <c r="K66" s="302"/>
      <c r="L66" s="303"/>
      <c r="M66" s="303"/>
      <c r="N66" s="303"/>
      <c r="O66" s="303"/>
      <c r="P66" s="303"/>
      <c r="Q66" s="304"/>
    </row>
    <row r="67" spans="1:17" ht="15">
      <c r="A67" s="275" t="s">
        <v>188</v>
      </c>
      <c r="B67" s="276"/>
      <c r="C67" s="276"/>
      <c r="D67" s="276"/>
      <c r="E67" s="276"/>
      <c r="F67" s="276"/>
      <c r="G67" s="164">
        <f>SUM(G36+G51+G53+G56)</f>
        <v>5740000</v>
      </c>
      <c r="H67" s="165" t="s">
        <v>6</v>
      </c>
      <c r="I67" s="166">
        <f>SUM(I36+I51+I53+I56)</f>
        <v>280</v>
      </c>
      <c r="J67" s="166">
        <f>SUM(J36+J51+J53+J56)</f>
        <v>74</v>
      </c>
      <c r="K67" s="277"/>
      <c r="L67" s="278"/>
      <c r="M67" s="278"/>
      <c r="N67" s="278"/>
      <c r="O67" s="278"/>
      <c r="P67" s="278"/>
      <c r="Q67" s="279"/>
    </row>
    <row r="68" spans="1:17" ht="15">
      <c r="A68" s="287" t="s">
        <v>189</v>
      </c>
      <c r="B68" s="288"/>
      <c r="C68" s="288"/>
      <c r="D68" s="288"/>
      <c r="E68" s="288"/>
      <c r="F68" s="288"/>
      <c r="G68" s="17">
        <f>SUM(G37+G40+G44)</f>
        <v>7610000</v>
      </c>
      <c r="H68" s="59" t="s">
        <v>6</v>
      </c>
      <c r="I68" s="37">
        <f>SUM(I37+I40+I44)</f>
        <v>683</v>
      </c>
      <c r="J68" s="37">
        <f>SUM(J37+J40+J44)</f>
        <v>122</v>
      </c>
      <c r="K68" s="141"/>
      <c r="L68" s="142"/>
      <c r="M68" s="142"/>
      <c r="N68" s="142"/>
      <c r="O68" s="142"/>
      <c r="P68" s="142"/>
      <c r="Q68" s="143"/>
    </row>
    <row r="69" spans="1:17" ht="15" customHeight="1" thickBot="1">
      <c r="A69" s="289" t="s">
        <v>190</v>
      </c>
      <c r="B69" s="290"/>
      <c r="C69" s="290"/>
      <c r="D69" s="290"/>
      <c r="E69" s="290"/>
      <c r="F69" s="290"/>
      <c r="G69" s="156">
        <f>SUM(G42)</f>
        <v>1441558</v>
      </c>
      <c r="H69" s="158" t="s">
        <v>6</v>
      </c>
      <c r="I69" s="159">
        <f>SUM(I42)</f>
        <v>242</v>
      </c>
      <c r="J69" s="160">
        <f>SUM(J42)</f>
        <v>21</v>
      </c>
      <c r="K69" s="291"/>
      <c r="L69" s="292"/>
      <c r="M69" s="292"/>
      <c r="N69" s="292"/>
      <c r="O69" s="292"/>
      <c r="P69" s="292"/>
      <c r="Q69" s="293"/>
    </row>
    <row r="70" spans="1:17" ht="15" customHeight="1">
      <c r="A70" s="249" t="s">
        <v>191</v>
      </c>
      <c r="B70" s="250"/>
      <c r="C70" s="250"/>
      <c r="D70" s="250"/>
      <c r="E70" s="250"/>
      <c r="F70" s="250"/>
      <c r="G70" s="157">
        <f>Q31-G67</f>
        <v>500000</v>
      </c>
      <c r="H70" s="305"/>
      <c r="I70" s="278"/>
      <c r="J70" s="278"/>
      <c r="K70" s="278"/>
      <c r="L70" s="278"/>
      <c r="M70" s="278"/>
      <c r="N70" s="278"/>
      <c r="O70" s="278"/>
      <c r="P70" s="278"/>
      <c r="Q70" s="279"/>
    </row>
    <row r="71" spans="1:17" ht="15" customHeight="1">
      <c r="A71" s="294" t="s">
        <v>192</v>
      </c>
      <c r="B71" s="295"/>
      <c r="C71" s="295"/>
      <c r="D71" s="295"/>
      <c r="E71" s="295"/>
      <c r="F71" s="295"/>
      <c r="G71" s="60">
        <f>Q33-G68</f>
        <v>3189235</v>
      </c>
      <c r="H71" s="306"/>
      <c r="I71" s="307"/>
      <c r="J71" s="307"/>
      <c r="K71" s="307"/>
      <c r="L71" s="307"/>
      <c r="M71" s="307"/>
      <c r="N71" s="307"/>
      <c r="O71" s="307"/>
      <c r="P71" s="307"/>
      <c r="Q71" s="308"/>
    </row>
    <row r="72" spans="1:17" ht="15">
      <c r="A72" s="294" t="s">
        <v>193</v>
      </c>
      <c r="B72" s="295"/>
      <c r="C72" s="295"/>
      <c r="D72" s="295"/>
      <c r="E72" s="295"/>
      <c r="F72" s="295"/>
      <c r="G72" s="60">
        <f>Q32-G69</f>
        <v>5558442</v>
      </c>
      <c r="H72" s="306"/>
      <c r="I72" s="307"/>
      <c r="J72" s="307"/>
      <c r="K72" s="307"/>
      <c r="L72" s="307"/>
      <c r="M72" s="307"/>
      <c r="N72" s="307"/>
      <c r="O72" s="307"/>
      <c r="P72" s="307"/>
      <c r="Q72" s="308"/>
    </row>
    <row r="73" spans="6:7" ht="15">
      <c r="F73" s="140"/>
      <c r="G73" s="55"/>
    </row>
    <row r="74" spans="1:13" ht="15">
      <c r="A74" s="286" t="s">
        <v>136</v>
      </c>
      <c r="B74" s="286"/>
      <c r="C74" s="286"/>
      <c r="D74" s="286"/>
      <c r="E74" s="286"/>
      <c r="F74" s="286"/>
      <c r="G74" s="286"/>
      <c r="H74" s="286"/>
      <c r="I74" s="286"/>
      <c r="J74" s="286"/>
      <c r="K74" s="286"/>
      <c r="L74" s="286"/>
      <c r="M74" s="286"/>
    </row>
    <row r="75" spans="1:13" ht="15">
      <c r="A75" s="286" t="s">
        <v>29</v>
      </c>
      <c r="B75" s="286"/>
      <c r="C75" s="286"/>
      <c r="D75" s="286"/>
      <c r="E75" s="286"/>
      <c r="F75" s="286"/>
      <c r="G75" s="286"/>
      <c r="H75" s="286"/>
      <c r="I75" s="286"/>
      <c r="J75" s="286"/>
      <c r="K75" s="286"/>
      <c r="L75" s="286"/>
      <c r="M75" s="286"/>
    </row>
    <row r="76" spans="1:13" ht="15">
      <c r="A76" s="286" t="s">
        <v>24</v>
      </c>
      <c r="B76" s="286"/>
      <c r="C76" s="286"/>
      <c r="D76" s="286"/>
      <c r="E76" s="286"/>
      <c r="F76" s="286"/>
      <c r="G76" s="286"/>
      <c r="H76" s="286"/>
      <c r="I76" s="286"/>
      <c r="J76" s="286"/>
      <c r="K76" s="286"/>
      <c r="L76" s="286"/>
      <c r="M76" s="286"/>
    </row>
  </sheetData>
  <sheetProtection/>
  <mergeCells count="99">
    <mergeCell ref="H29:Q29"/>
    <mergeCell ref="A67:F67"/>
    <mergeCell ref="K67:Q67"/>
    <mergeCell ref="A69:F69"/>
    <mergeCell ref="K69:Q69"/>
    <mergeCell ref="A68:F68"/>
    <mergeCell ref="A65:F65"/>
    <mergeCell ref="K65:Q65"/>
    <mergeCell ref="A66:F66"/>
    <mergeCell ref="A64:F64"/>
    <mergeCell ref="A76:M76"/>
    <mergeCell ref="M26:Q26"/>
    <mergeCell ref="A14:F14"/>
    <mergeCell ref="K14:Q14"/>
    <mergeCell ref="A15:F15"/>
    <mergeCell ref="K15:Q15"/>
    <mergeCell ref="A28:F28"/>
    <mergeCell ref="K28:Q28"/>
    <mergeCell ref="A29:F29"/>
    <mergeCell ref="H70:Q70"/>
    <mergeCell ref="K64:Q64"/>
    <mergeCell ref="K66:Q66"/>
    <mergeCell ref="A74:M74"/>
    <mergeCell ref="A75:M75"/>
    <mergeCell ref="A72:F72"/>
    <mergeCell ref="H72:Q72"/>
    <mergeCell ref="A70:F70"/>
    <mergeCell ref="A71:F71"/>
    <mergeCell ref="M58:Q58"/>
    <mergeCell ref="M59:Q59"/>
    <mergeCell ref="M60:Q60"/>
    <mergeCell ref="M61:Q61"/>
    <mergeCell ref="M62:Q62"/>
    <mergeCell ref="M63:Q63"/>
    <mergeCell ref="M52:Q52"/>
    <mergeCell ref="M53:Q53"/>
    <mergeCell ref="M54:Q54"/>
    <mergeCell ref="M55:Q55"/>
    <mergeCell ref="M56:Q56"/>
    <mergeCell ref="M57:Q57"/>
    <mergeCell ref="M46:Q46"/>
    <mergeCell ref="M47:Q47"/>
    <mergeCell ref="M48:Q48"/>
    <mergeCell ref="M49:Q49"/>
    <mergeCell ref="M50:Q50"/>
    <mergeCell ref="M51:Q51"/>
    <mergeCell ref="M40:Q40"/>
    <mergeCell ref="M41:Q41"/>
    <mergeCell ref="M42:Q42"/>
    <mergeCell ref="M43:Q43"/>
    <mergeCell ref="M44:Q44"/>
    <mergeCell ref="M45:Q45"/>
    <mergeCell ref="M34:P34"/>
    <mergeCell ref="M35:Q35"/>
    <mergeCell ref="M36:Q36"/>
    <mergeCell ref="M37:Q37"/>
    <mergeCell ref="M38:Q38"/>
    <mergeCell ref="M39:Q39"/>
    <mergeCell ref="M23:Q23"/>
    <mergeCell ref="M24:Q24"/>
    <mergeCell ref="M25:Q25"/>
    <mergeCell ref="A27:F27"/>
    <mergeCell ref="K27:Q27"/>
    <mergeCell ref="H71:Q71"/>
    <mergeCell ref="M31:P31"/>
    <mergeCell ref="M32:P32"/>
    <mergeCell ref="M33:P33"/>
    <mergeCell ref="A34:B34"/>
    <mergeCell ref="M18:O18"/>
    <mergeCell ref="P18:Q18"/>
    <mergeCell ref="M19:Q19"/>
    <mergeCell ref="M20:Q20"/>
    <mergeCell ref="M21:Q21"/>
    <mergeCell ref="M22:Q22"/>
    <mergeCell ref="A17:B17"/>
    <mergeCell ref="H17:J17"/>
    <mergeCell ref="K17:L17"/>
    <mergeCell ref="A18:B18"/>
    <mergeCell ref="H18:J18"/>
    <mergeCell ref="K18:L18"/>
    <mergeCell ref="M9:Q9"/>
    <mergeCell ref="M10:Q10"/>
    <mergeCell ref="M11:Q11"/>
    <mergeCell ref="M12:Q12"/>
    <mergeCell ref="M13:Q13"/>
    <mergeCell ref="A16:F16"/>
    <mergeCell ref="H16:Q16"/>
    <mergeCell ref="M7:P7"/>
    <mergeCell ref="A8:B8"/>
    <mergeCell ref="H8:J8"/>
    <mergeCell ref="K8:L8"/>
    <mergeCell ref="M8:O8"/>
    <mergeCell ref="P8:Q8"/>
    <mergeCell ref="A1:Q1"/>
    <mergeCell ref="A2:Q2"/>
    <mergeCell ref="A3:Q3"/>
    <mergeCell ref="A4:Q4"/>
    <mergeCell ref="A5:D5"/>
    <mergeCell ref="M6:P6"/>
  </mergeCells>
  <printOptions/>
  <pageMargins left="0.7" right="0.7" top="0.5" bottom="0.5" header="0.3" footer="0.3"/>
  <pageSetup fitToHeight="2" fitToWidth="1" horizontalDpi="600" verticalDpi="600" orientation="landscape" scale="5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3">
      <selection activeCell="B26" sqref="B26"/>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171</v>
      </c>
      <c r="B2" s="219"/>
      <c r="C2" s="219"/>
      <c r="D2" s="219"/>
      <c r="E2" s="219"/>
      <c r="F2" s="219"/>
      <c r="G2" s="219"/>
      <c r="H2" s="219"/>
      <c r="I2" s="219"/>
      <c r="J2" s="219"/>
      <c r="K2" s="219"/>
      <c r="L2" s="219"/>
      <c r="M2" s="218"/>
      <c r="N2" s="218"/>
      <c r="O2" s="218"/>
      <c r="P2" s="218"/>
      <c r="Q2" s="218"/>
    </row>
    <row r="3" spans="1:17" ht="12.75" customHeight="1">
      <c r="A3" s="220" t="s">
        <v>179</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34"/>
      <c r="F5" s="134"/>
      <c r="G5" s="134"/>
      <c r="H5" s="134"/>
      <c r="I5" s="134"/>
      <c r="J5" s="134"/>
      <c r="K5" s="134"/>
      <c r="L5" s="134"/>
    </row>
    <row r="6" spans="1:17" ht="14.25" customHeight="1">
      <c r="A6" s="135"/>
      <c r="B6" s="136"/>
      <c r="C6" s="136"/>
      <c r="D6" s="136"/>
      <c r="E6" s="134"/>
      <c r="F6" s="134"/>
      <c r="G6" s="134"/>
      <c r="H6" s="134"/>
      <c r="I6" s="134"/>
      <c r="J6" s="134"/>
      <c r="K6" s="134"/>
      <c r="L6" s="134"/>
      <c r="M6" s="224" t="s">
        <v>132</v>
      </c>
      <c r="N6" s="224"/>
      <c r="O6" s="224"/>
      <c r="P6" s="224"/>
      <c r="Q6" s="82">
        <v>4000000</v>
      </c>
    </row>
    <row r="7" spans="1:17" ht="14.25" customHeight="1">
      <c r="A7" s="135"/>
      <c r="B7" s="136"/>
      <c r="C7" s="136"/>
      <c r="D7" s="136"/>
      <c r="E7" s="134"/>
      <c r="F7" s="134"/>
      <c r="G7" s="134"/>
      <c r="H7" s="134"/>
      <c r="I7" s="134"/>
      <c r="J7" s="134"/>
      <c r="K7" s="134"/>
      <c r="L7" s="134"/>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173</v>
      </c>
      <c r="N10" s="237"/>
      <c r="O10" s="237"/>
      <c r="P10" s="237"/>
      <c r="Q10" s="238"/>
    </row>
    <row r="11" spans="1:17" ht="15" customHeight="1">
      <c r="A11" s="6">
        <v>17502</v>
      </c>
      <c r="B11" s="6" t="s">
        <v>35</v>
      </c>
      <c r="C11" s="5" t="s">
        <v>22</v>
      </c>
      <c r="D11" s="5" t="s">
        <v>23</v>
      </c>
      <c r="E11" s="6">
        <v>9</v>
      </c>
      <c r="F11" s="5" t="s">
        <v>19</v>
      </c>
      <c r="G11" s="7">
        <v>800000</v>
      </c>
      <c r="H11" s="5" t="s">
        <v>20</v>
      </c>
      <c r="I11" s="11">
        <v>49</v>
      </c>
      <c r="J11" s="35">
        <v>13</v>
      </c>
      <c r="K11" s="9">
        <v>0.09</v>
      </c>
      <c r="L11" s="10">
        <v>42744</v>
      </c>
      <c r="M11" s="236"/>
      <c r="N11" s="237"/>
      <c r="O11" s="237"/>
      <c r="P11" s="237"/>
      <c r="Q11" s="238"/>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t="s">
        <v>172</v>
      </c>
      <c r="N12" s="242"/>
      <c r="O12" s="242"/>
      <c r="P12" s="242"/>
      <c r="Q12" s="243"/>
    </row>
    <row r="13" spans="1:17" ht="15" customHeight="1">
      <c r="A13" s="6">
        <v>17500</v>
      </c>
      <c r="B13" s="6" t="s">
        <v>25</v>
      </c>
      <c r="C13" s="5" t="s">
        <v>17</v>
      </c>
      <c r="D13" s="5" t="s">
        <v>18</v>
      </c>
      <c r="E13" s="6">
        <v>7</v>
      </c>
      <c r="F13" s="5" t="s">
        <v>19</v>
      </c>
      <c r="G13" s="7">
        <v>1500000</v>
      </c>
      <c r="H13" s="5" t="s">
        <v>20</v>
      </c>
      <c r="I13" s="11">
        <v>29</v>
      </c>
      <c r="J13" s="41">
        <v>29</v>
      </c>
      <c r="K13" s="9"/>
      <c r="L13" s="10">
        <v>42929</v>
      </c>
      <c r="M13" s="236"/>
      <c r="N13" s="242"/>
      <c r="O13" s="242"/>
      <c r="P13" s="242"/>
      <c r="Q13" s="243"/>
    </row>
    <row r="14" spans="1:17" ht="15">
      <c r="A14" s="294" t="s">
        <v>39</v>
      </c>
      <c r="B14" s="295"/>
      <c r="C14" s="295"/>
      <c r="D14" s="295"/>
      <c r="E14" s="295"/>
      <c r="F14" s="295"/>
      <c r="G14" s="60">
        <f>SUM(G10:G13)</f>
        <v>3700000</v>
      </c>
      <c r="H14" s="58" t="s">
        <v>6</v>
      </c>
      <c r="I14" s="38">
        <f>SUM(I10:I11)</f>
        <v>107</v>
      </c>
      <c r="J14" s="46">
        <f>SUM(J10:J11)</f>
        <v>23</v>
      </c>
      <c r="K14" s="319"/>
      <c r="L14" s="320"/>
      <c r="M14" s="320"/>
      <c r="N14" s="320"/>
      <c r="O14" s="320"/>
      <c r="P14" s="320"/>
      <c r="Q14" s="321"/>
    </row>
    <row r="15" spans="1:17" ht="15" customHeight="1">
      <c r="A15" s="253"/>
      <c r="B15" s="253"/>
      <c r="C15" s="2"/>
      <c r="D15" s="2"/>
      <c r="E15" s="2"/>
      <c r="F15" s="2"/>
      <c r="G15" s="2"/>
      <c r="H15" s="310"/>
      <c r="I15" s="227"/>
      <c r="J15" s="227"/>
      <c r="K15" s="228"/>
      <c r="L15" s="229"/>
      <c r="M15" s="13"/>
      <c r="N15" s="13"/>
      <c r="O15" s="13"/>
      <c r="P15" s="13"/>
      <c r="Q15" s="49"/>
    </row>
    <row r="16" spans="1:17" ht="15.75">
      <c r="A16" s="253" t="s">
        <v>11</v>
      </c>
      <c r="B16" s="253"/>
      <c r="C16" s="14"/>
      <c r="D16" s="14"/>
      <c r="E16" s="15"/>
      <c r="F16" s="14"/>
      <c r="G16" s="16"/>
      <c r="H16" s="226"/>
      <c r="I16" s="227"/>
      <c r="J16" s="227"/>
      <c r="K16" s="228"/>
      <c r="L16" s="229"/>
      <c r="M16" s="254" t="s">
        <v>45</v>
      </c>
      <c r="N16" s="254"/>
      <c r="O16" s="254"/>
      <c r="P16" s="255">
        <v>4723589</v>
      </c>
      <c r="Q16" s="256"/>
    </row>
    <row r="17" spans="1:17" ht="64.5" customHeight="1">
      <c r="A17" s="4" t="s">
        <v>0</v>
      </c>
      <c r="B17" s="4" t="s">
        <v>1</v>
      </c>
      <c r="C17" s="4" t="s">
        <v>2</v>
      </c>
      <c r="D17" s="4" t="s">
        <v>3</v>
      </c>
      <c r="E17" s="4" t="s">
        <v>4</v>
      </c>
      <c r="F17" s="4" t="s">
        <v>13</v>
      </c>
      <c r="G17" s="4" t="s">
        <v>152</v>
      </c>
      <c r="H17" s="4" t="s">
        <v>5</v>
      </c>
      <c r="I17" s="4" t="s">
        <v>6</v>
      </c>
      <c r="J17" s="4" t="s">
        <v>21</v>
      </c>
      <c r="K17" s="4" t="s">
        <v>14</v>
      </c>
      <c r="L17" s="4" t="s">
        <v>15</v>
      </c>
      <c r="M17" s="233" t="s">
        <v>7</v>
      </c>
      <c r="N17" s="234"/>
      <c r="O17" s="234"/>
      <c r="P17" s="234"/>
      <c r="Q17" s="235"/>
    </row>
    <row r="18" spans="1:17" ht="15">
      <c r="A18" s="6">
        <v>17505</v>
      </c>
      <c r="B18" s="39" t="s">
        <v>55</v>
      </c>
      <c r="C18" s="39" t="s">
        <v>56</v>
      </c>
      <c r="D18" s="39" t="s">
        <v>56</v>
      </c>
      <c r="E18" s="39">
        <v>12</v>
      </c>
      <c r="F18" s="39" t="s">
        <v>19</v>
      </c>
      <c r="G18" s="42">
        <v>0</v>
      </c>
      <c r="H18" s="39" t="s">
        <v>8</v>
      </c>
      <c r="I18" s="48">
        <v>104</v>
      </c>
      <c r="J18" s="48">
        <v>34</v>
      </c>
      <c r="K18" s="44">
        <v>0.09</v>
      </c>
      <c r="L18" s="45">
        <v>42824</v>
      </c>
      <c r="M18" s="257" t="s">
        <v>153</v>
      </c>
      <c r="N18" s="258"/>
      <c r="O18" s="258"/>
      <c r="P18" s="258"/>
      <c r="Q18" s="259"/>
    </row>
    <row r="19" spans="1:17" ht="15">
      <c r="A19" s="6">
        <v>17504</v>
      </c>
      <c r="B19" s="39" t="s">
        <v>54</v>
      </c>
      <c r="C19" s="39" t="s">
        <v>57</v>
      </c>
      <c r="D19" s="39" t="s">
        <v>58</v>
      </c>
      <c r="E19" s="39">
        <v>7</v>
      </c>
      <c r="F19" s="39" t="s">
        <v>19</v>
      </c>
      <c r="G19" s="42">
        <v>0</v>
      </c>
      <c r="H19" s="39" t="s">
        <v>30</v>
      </c>
      <c r="I19" s="48">
        <v>244</v>
      </c>
      <c r="J19" s="48">
        <v>34</v>
      </c>
      <c r="K19" s="44">
        <v>0.09</v>
      </c>
      <c r="L19" s="45">
        <v>42824</v>
      </c>
      <c r="M19" s="257" t="s">
        <v>153</v>
      </c>
      <c r="N19" s="258"/>
      <c r="O19" s="258"/>
      <c r="P19" s="258"/>
      <c r="Q19" s="259"/>
    </row>
    <row r="20" spans="1:17" ht="15">
      <c r="A20" s="6">
        <v>17509</v>
      </c>
      <c r="B20" s="39" t="s">
        <v>72</v>
      </c>
      <c r="C20" s="39" t="s">
        <v>73</v>
      </c>
      <c r="D20" s="39" t="s">
        <v>74</v>
      </c>
      <c r="E20" s="39">
        <v>10</v>
      </c>
      <c r="F20" s="39" t="s">
        <v>75</v>
      </c>
      <c r="G20" s="42">
        <v>2000000</v>
      </c>
      <c r="H20" s="39" t="s">
        <v>8</v>
      </c>
      <c r="I20" s="48">
        <v>50</v>
      </c>
      <c r="J20" s="48">
        <v>50</v>
      </c>
      <c r="K20" s="44"/>
      <c r="L20" s="45">
        <v>42825</v>
      </c>
      <c r="M20" s="257"/>
      <c r="N20" s="258"/>
      <c r="O20" s="258"/>
      <c r="P20" s="258"/>
      <c r="Q20" s="259"/>
    </row>
    <row r="21" spans="1:17" ht="15">
      <c r="A21" s="6">
        <v>17738</v>
      </c>
      <c r="B21" s="6" t="s">
        <v>76</v>
      </c>
      <c r="C21" s="6" t="s">
        <v>77</v>
      </c>
      <c r="D21" s="6" t="s">
        <v>78</v>
      </c>
      <c r="E21" s="6">
        <v>11</v>
      </c>
      <c r="F21" s="6" t="s">
        <v>19</v>
      </c>
      <c r="G21" s="61">
        <v>0</v>
      </c>
      <c r="H21" s="6" t="s">
        <v>8</v>
      </c>
      <c r="I21" s="62">
        <v>50</v>
      </c>
      <c r="J21" s="62">
        <v>27</v>
      </c>
      <c r="K21" s="63">
        <v>0.09</v>
      </c>
      <c r="L21" s="64">
        <v>42828</v>
      </c>
      <c r="M21" s="260" t="s">
        <v>153</v>
      </c>
      <c r="N21" s="261"/>
      <c r="O21" s="261"/>
      <c r="P21" s="261"/>
      <c r="Q21" s="262"/>
    </row>
    <row r="22" spans="1:17" ht="15">
      <c r="A22" s="6">
        <v>17165</v>
      </c>
      <c r="B22" s="6" t="s">
        <v>79</v>
      </c>
      <c r="C22" s="6" t="s">
        <v>80</v>
      </c>
      <c r="D22" s="6" t="s">
        <v>81</v>
      </c>
      <c r="E22" s="6">
        <v>7</v>
      </c>
      <c r="F22" s="6" t="s">
        <v>19</v>
      </c>
      <c r="G22" s="61">
        <v>0</v>
      </c>
      <c r="H22" s="6" t="s">
        <v>8</v>
      </c>
      <c r="I22" s="62">
        <v>80</v>
      </c>
      <c r="J22" s="62">
        <v>20</v>
      </c>
      <c r="K22" s="63">
        <v>0.09</v>
      </c>
      <c r="L22" s="64">
        <v>42828</v>
      </c>
      <c r="M22" s="260" t="s">
        <v>149</v>
      </c>
      <c r="N22" s="261"/>
      <c r="O22" s="261"/>
      <c r="P22" s="261"/>
      <c r="Q22" s="262"/>
    </row>
    <row r="23" spans="1:17" ht="15">
      <c r="A23" s="6">
        <v>17508</v>
      </c>
      <c r="B23" s="6" t="s">
        <v>64</v>
      </c>
      <c r="C23" s="6" t="s">
        <v>65</v>
      </c>
      <c r="D23" s="6" t="s">
        <v>66</v>
      </c>
      <c r="E23" s="6">
        <v>13</v>
      </c>
      <c r="F23" s="6" t="s">
        <v>19</v>
      </c>
      <c r="G23" s="61">
        <v>1686330</v>
      </c>
      <c r="H23" s="6" t="s">
        <v>8</v>
      </c>
      <c r="I23" s="62">
        <v>24</v>
      </c>
      <c r="J23" s="62">
        <v>24</v>
      </c>
      <c r="K23" s="63"/>
      <c r="L23" s="64">
        <v>42837</v>
      </c>
      <c r="M23" s="260"/>
      <c r="N23" s="261"/>
      <c r="O23" s="261"/>
      <c r="P23" s="261"/>
      <c r="Q23" s="262"/>
    </row>
    <row r="24" spans="1:17" ht="15">
      <c r="A24" s="113">
        <v>17510</v>
      </c>
      <c r="B24" s="113" t="s">
        <v>160</v>
      </c>
      <c r="C24" s="113" t="s">
        <v>159</v>
      </c>
      <c r="D24" s="113" t="s">
        <v>161</v>
      </c>
      <c r="E24" s="113">
        <v>8</v>
      </c>
      <c r="F24" s="113" t="s">
        <v>19</v>
      </c>
      <c r="G24" s="114">
        <v>2200000</v>
      </c>
      <c r="H24" s="113" t="s">
        <v>20</v>
      </c>
      <c r="I24" s="115">
        <v>30</v>
      </c>
      <c r="J24" s="115">
        <v>30</v>
      </c>
      <c r="K24" s="116"/>
      <c r="L24" s="117">
        <v>42923</v>
      </c>
      <c r="M24" s="315"/>
      <c r="N24" s="316"/>
      <c r="O24" s="316"/>
      <c r="P24" s="316"/>
      <c r="Q24" s="317"/>
    </row>
    <row r="25" spans="1:17" ht="15">
      <c r="A25" s="287" t="s">
        <v>40</v>
      </c>
      <c r="B25" s="288"/>
      <c r="C25" s="288"/>
      <c r="D25" s="288"/>
      <c r="E25" s="288"/>
      <c r="F25" s="288"/>
      <c r="G25" s="17">
        <f>SUM(G18:G24)</f>
        <v>5886330</v>
      </c>
      <c r="H25" s="59" t="s">
        <v>6</v>
      </c>
      <c r="I25" s="37">
        <f>SUM(I18:I23)</f>
        <v>552</v>
      </c>
      <c r="J25" s="37">
        <f>SUM(J18:J23)</f>
        <v>189</v>
      </c>
      <c r="K25" s="318"/>
      <c r="L25" s="307"/>
      <c r="M25" s="307"/>
      <c r="N25" s="307"/>
      <c r="O25" s="307"/>
      <c r="P25" s="307"/>
      <c r="Q25" s="308"/>
    </row>
    <row r="26" spans="1:17" ht="15">
      <c r="A26" s="22"/>
      <c r="B26" s="25"/>
      <c r="C26" s="25"/>
      <c r="D26" s="25"/>
      <c r="E26" s="25"/>
      <c r="F26" s="25"/>
      <c r="G26" s="26"/>
      <c r="H26" s="27"/>
      <c r="I26" s="27"/>
      <c r="J26" s="27"/>
      <c r="K26" s="31"/>
      <c r="L26" s="32"/>
      <c r="M26" s="139"/>
      <c r="N26" s="139"/>
      <c r="O26" s="139"/>
      <c r="P26" s="139"/>
      <c r="Q26" s="34"/>
    </row>
    <row r="27" spans="1:17" ht="15">
      <c r="A27" s="22"/>
      <c r="B27" s="23"/>
      <c r="C27" s="23"/>
      <c r="D27" s="23"/>
      <c r="E27" s="23"/>
      <c r="F27" s="23"/>
      <c r="G27" s="78"/>
      <c r="H27" s="79"/>
      <c r="I27" s="79"/>
      <c r="J27" s="79"/>
      <c r="K27" s="80"/>
      <c r="L27" s="81"/>
      <c r="M27" s="224" t="s">
        <v>166</v>
      </c>
      <c r="N27" s="224"/>
      <c r="O27" s="224"/>
      <c r="P27" s="224"/>
      <c r="Q27" s="82">
        <f>15326316-9086316</f>
        <v>6240000</v>
      </c>
    </row>
    <row r="28" spans="1:17" ht="15">
      <c r="A28" s="22"/>
      <c r="B28" s="23"/>
      <c r="C28" s="23"/>
      <c r="D28" s="23"/>
      <c r="E28" s="23"/>
      <c r="F28" s="23"/>
      <c r="G28" s="78"/>
      <c r="H28" s="79"/>
      <c r="I28" s="79"/>
      <c r="J28" s="79"/>
      <c r="K28" s="80"/>
      <c r="L28" s="81"/>
      <c r="M28" s="271" t="s">
        <v>167</v>
      </c>
      <c r="N28" s="271"/>
      <c r="O28" s="271"/>
      <c r="P28" s="271"/>
      <c r="Q28" s="101">
        <v>7000000</v>
      </c>
    </row>
    <row r="29" spans="1:17" ht="15">
      <c r="A29" s="22"/>
      <c r="B29" s="23"/>
      <c r="C29" s="23"/>
      <c r="D29" s="23"/>
      <c r="E29" s="23"/>
      <c r="F29" s="23"/>
      <c r="G29" s="78"/>
      <c r="H29" s="79"/>
      <c r="I29" s="79"/>
      <c r="J29" s="79"/>
      <c r="K29" s="80"/>
      <c r="L29" s="81"/>
      <c r="M29" s="272" t="s">
        <v>168</v>
      </c>
      <c r="N29" s="272"/>
      <c r="O29" s="272"/>
      <c r="P29" s="272"/>
      <c r="Q29" s="91">
        <v>10799235</v>
      </c>
    </row>
    <row r="30" spans="1:17" ht="15.75" customHeight="1">
      <c r="A30" s="253" t="s">
        <v>8</v>
      </c>
      <c r="B30" s="253"/>
      <c r="C30" s="24"/>
      <c r="D30" s="24"/>
      <c r="E30" s="24"/>
      <c r="F30" s="24"/>
      <c r="G30" s="24"/>
      <c r="H30" s="24"/>
      <c r="I30" s="24"/>
      <c r="J30" s="24"/>
      <c r="K30" s="24"/>
      <c r="L30" s="24"/>
      <c r="M30" s="230" t="s">
        <v>138</v>
      </c>
      <c r="N30" s="230"/>
      <c r="O30" s="230"/>
      <c r="P30" s="230"/>
      <c r="Q30" s="138">
        <f>SUM(Q27:Q29)</f>
        <v>24039235</v>
      </c>
    </row>
    <row r="31" spans="1:17" ht="44.25" customHeight="1">
      <c r="A31" s="4" t="s">
        <v>0</v>
      </c>
      <c r="B31" s="4" t="s">
        <v>1</v>
      </c>
      <c r="C31" s="4" t="s">
        <v>2</v>
      </c>
      <c r="D31" s="4" t="s">
        <v>3</v>
      </c>
      <c r="E31" s="4" t="s">
        <v>4</v>
      </c>
      <c r="F31" s="4" t="s">
        <v>13</v>
      </c>
      <c r="G31" s="4" t="s">
        <v>152</v>
      </c>
      <c r="H31" s="4" t="s">
        <v>5</v>
      </c>
      <c r="I31" s="4" t="s">
        <v>6</v>
      </c>
      <c r="J31" s="4" t="s">
        <v>21</v>
      </c>
      <c r="K31" s="4" t="s">
        <v>14</v>
      </c>
      <c r="L31" s="4" t="s">
        <v>15</v>
      </c>
      <c r="M31" s="233" t="s">
        <v>7</v>
      </c>
      <c r="N31" s="234"/>
      <c r="O31" s="234"/>
      <c r="P31" s="234"/>
      <c r="Q31" s="235"/>
    </row>
    <row r="32" spans="1:17" ht="15">
      <c r="A32" s="6">
        <v>17503</v>
      </c>
      <c r="B32" s="39" t="s">
        <v>31</v>
      </c>
      <c r="C32" s="39" t="s">
        <v>32</v>
      </c>
      <c r="D32" s="39" t="s">
        <v>33</v>
      </c>
      <c r="E32" s="39">
        <v>8</v>
      </c>
      <c r="F32" s="39" t="s">
        <v>19</v>
      </c>
      <c r="G32" s="42">
        <v>1450000</v>
      </c>
      <c r="H32" s="39" t="s">
        <v>30</v>
      </c>
      <c r="I32" s="48">
        <v>113</v>
      </c>
      <c r="J32" s="48">
        <v>12</v>
      </c>
      <c r="K32" s="44">
        <v>0.09</v>
      </c>
      <c r="L32" s="45">
        <v>42744</v>
      </c>
      <c r="M32" s="257" t="s">
        <v>174</v>
      </c>
      <c r="N32" s="258"/>
      <c r="O32" s="258"/>
      <c r="P32" s="258"/>
      <c r="Q32" s="259"/>
    </row>
    <row r="33" spans="1:17" ht="15">
      <c r="A33" s="6">
        <v>17402</v>
      </c>
      <c r="B33" s="6" t="s">
        <v>43</v>
      </c>
      <c r="C33" s="65" t="s">
        <v>17</v>
      </c>
      <c r="D33" s="6" t="s">
        <v>18</v>
      </c>
      <c r="E33" s="6">
        <v>7</v>
      </c>
      <c r="F33" s="6" t="s">
        <v>19</v>
      </c>
      <c r="G33" s="61">
        <v>3000000</v>
      </c>
      <c r="H33" s="6" t="s">
        <v>8</v>
      </c>
      <c r="I33" s="62">
        <v>324</v>
      </c>
      <c r="J33" s="62">
        <v>50</v>
      </c>
      <c r="K33" s="63">
        <v>0.04</v>
      </c>
      <c r="L33" s="118">
        <v>42744</v>
      </c>
      <c r="M33" s="260" t="s">
        <v>175</v>
      </c>
      <c r="N33" s="261"/>
      <c r="O33" s="261"/>
      <c r="P33" s="261"/>
      <c r="Q33" s="262"/>
    </row>
    <row r="34" spans="1:17" ht="15">
      <c r="A34" s="6">
        <v>17403</v>
      </c>
      <c r="B34" s="6" t="s">
        <v>44</v>
      </c>
      <c r="C34" s="65" t="s">
        <v>26</v>
      </c>
      <c r="D34" s="6" t="s">
        <v>27</v>
      </c>
      <c r="E34" s="6">
        <v>9</v>
      </c>
      <c r="F34" s="6" t="s">
        <v>19</v>
      </c>
      <c r="G34" s="61">
        <v>0</v>
      </c>
      <c r="H34" s="6" t="s">
        <v>8</v>
      </c>
      <c r="I34" s="62">
        <v>324</v>
      </c>
      <c r="J34" s="62">
        <v>50</v>
      </c>
      <c r="K34" s="63">
        <v>0.04</v>
      </c>
      <c r="L34" s="118">
        <v>42744</v>
      </c>
      <c r="M34" s="260" t="s">
        <v>149</v>
      </c>
      <c r="N34" s="261"/>
      <c r="O34" s="261"/>
      <c r="P34" s="261"/>
      <c r="Q34" s="262"/>
    </row>
    <row r="35" spans="1:17" ht="15" customHeight="1">
      <c r="A35" s="6">
        <v>17404</v>
      </c>
      <c r="B35" s="6" t="s">
        <v>51</v>
      </c>
      <c r="C35" s="65" t="s">
        <v>17</v>
      </c>
      <c r="D35" s="6" t="s">
        <v>18</v>
      </c>
      <c r="E35" s="6">
        <v>7</v>
      </c>
      <c r="F35" s="6" t="s">
        <v>19</v>
      </c>
      <c r="G35" s="61">
        <v>3000000</v>
      </c>
      <c r="H35" s="6" t="s">
        <v>8</v>
      </c>
      <c r="I35" s="62">
        <v>304</v>
      </c>
      <c r="J35" s="62">
        <v>23</v>
      </c>
      <c r="K35" s="119">
        <v>0.04</v>
      </c>
      <c r="L35" s="118">
        <v>42769</v>
      </c>
      <c r="M35" s="309"/>
      <c r="N35" s="242"/>
      <c r="O35" s="242"/>
      <c r="P35" s="242"/>
      <c r="Q35" s="243"/>
    </row>
    <row r="36" spans="1:17" ht="15" customHeight="1">
      <c r="A36" s="6">
        <v>17405</v>
      </c>
      <c r="B36" s="6" t="s">
        <v>52</v>
      </c>
      <c r="C36" s="65" t="s">
        <v>17</v>
      </c>
      <c r="D36" s="6" t="s">
        <v>18</v>
      </c>
      <c r="E36" s="6">
        <v>7</v>
      </c>
      <c r="F36" s="6" t="s">
        <v>19</v>
      </c>
      <c r="G36" s="61">
        <v>2590000</v>
      </c>
      <c r="H36" s="6" t="s">
        <v>8</v>
      </c>
      <c r="I36" s="62">
        <v>263</v>
      </c>
      <c r="J36" s="62">
        <v>22</v>
      </c>
      <c r="K36" s="63">
        <v>0.04</v>
      </c>
      <c r="L36" s="64">
        <v>42769</v>
      </c>
      <c r="M36" s="260" t="s">
        <v>62</v>
      </c>
      <c r="N36" s="261"/>
      <c r="O36" s="261"/>
      <c r="P36" s="261"/>
      <c r="Q36" s="262"/>
    </row>
    <row r="37" spans="1:17" ht="15" customHeight="1">
      <c r="A37" s="6">
        <v>17409</v>
      </c>
      <c r="B37" s="6" t="s">
        <v>61</v>
      </c>
      <c r="C37" s="65" t="s">
        <v>17</v>
      </c>
      <c r="D37" s="6" t="s">
        <v>18</v>
      </c>
      <c r="E37" s="6">
        <v>7</v>
      </c>
      <c r="F37" s="6" t="s">
        <v>19</v>
      </c>
      <c r="G37" s="61">
        <v>2900000</v>
      </c>
      <c r="H37" s="6" t="s">
        <v>8</v>
      </c>
      <c r="I37" s="62">
        <v>264</v>
      </c>
      <c r="J37" s="62">
        <v>21</v>
      </c>
      <c r="K37" s="63">
        <v>0.04</v>
      </c>
      <c r="L37" s="64">
        <v>42801</v>
      </c>
      <c r="M37" s="260" t="s">
        <v>63</v>
      </c>
      <c r="N37" s="261"/>
      <c r="O37" s="261"/>
      <c r="P37" s="261"/>
      <c r="Q37" s="262"/>
    </row>
    <row r="38" spans="1:17" ht="15">
      <c r="A38" s="6">
        <v>17401</v>
      </c>
      <c r="B38" s="6" t="s">
        <v>68</v>
      </c>
      <c r="C38" s="6" t="s">
        <v>69</v>
      </c>
      <c r="D38" s="65" t="s">
        <v>70</v>
      </c>
      <c r="E38" s="6">
        <v>11</v>
      </c>
      <c r="F38" s="6" t="s">
        <v>19</v>
      </c>
      <c r="G38" s="61">
        <v>2691558</v>
      </c>
      <c r="H38" s="6" t="s">
        <v>8</v>
      </c>
      <c r="I38" s="62">
        <v>242</v>
      </c>
      <c r="J38" s="62">
        <v>21</v>
      </c>
      <c r="K38" s="63">
        <v>0.04</v>
      </c>
      <c r="L38" s="64">
        <v>42804</v>
      </c>
      <c r="M38" s="260" t="s">
        <v>71</v>
      </c>
      <c r="N38" s="261"/>
      <c r="O38" s="261"/>
      <c r="P38" s="261"/>
      <c r="Q38" s="262"/>
    </row>
    <row r="39" spans="1:17" ht="15">
      <c r="A39" s="6">
        <v>17507</v>
      </c>
      <c r="B39" s="6" t="s">
        <v>121</v>
      </c>
      <c r="C39" s="65" t="s">
        <v>26</v>
      </c>
      <c r="D39" s="6" t="s">
        <v>27</v>
      </c>
      <c r="E39" s="6">
        <v>9</v>
      </c>
      <c r="F39" s="6" t="s">
        <v>19</v>
      </c>
      <c r="G39" s="61">
        <v>0</v>
      </c>
      <c r="H39" s="6" t="s">
        <v>8</v>
      </c>
      <c r="I39" s="62">
        <v>90</v>
      </c>
      <c r="J39" s="62">
        <v>50</v>
      </c>
      <c r="K39" s="63">
        <v>0.09</v>
      </c>
      <c r="L39" s="118">
        <v>42817</v>
      </c>
      <c r="M39" s="260" t="s">
        <v>153</v>
      </c>
      <c r="N39" s="261"/>
      <c r="O39" s="261"/>
      <c r="P39" s="261"/>
      <c r="Q39" s="262"/>
    </row>
    <row r="40" spans="1:17" ht="15">
      <c r="A40" s="6">
        <v>17506</v>
      </c>
      <c r="B40" s="6" t="s">
        <v>83</v>
      </c>
      <c r="C40" s="6" t="s">
        <v>84</v>
      </c>
      <c r="D40" s="65" t="s">
        <v>85</v>
      </c>
      <c r="E40" s="6">
        <v>6</v>
      </c>
      <c r="F40" s="6" t="s">
        <v>19</v>
      </c>
      <c r="G40" s="61">
        <v>3000000</v>
      </c>
      <c r="H40" s="6" t="s">
        <v>8</v>
      </c>
      <c r="I40" s="62">
        <v>96</v>
      </c>
      <c r="J40" s="62">
        <v>50</v>
      </c>
      <c r="K40" s="63">
        <v>0.09</v>
      </c>
      <c r="L40" s="64">
        <v>42818</v>
      </c>
      <c r="M40" s="260" t="s">
        <v>86</v>
      </c>
      <c r="N40" s="261"/>
      <c r="O40" s="261"/>
      <c r="P40" s="261"/>
      <c r="Q40" s="262"/>
    </row>
    <row r="41" spans="1:17" ht="15" customHeight="1">
      <c r="A41" s="120">
        <v>17107</v>
      </c>
      <c r="B41" s="121" t="s">
        <v>87</v>
      </c>
      <c r="C41" s="6" t="s">
        <v>88</v>
      </c>
      <c r="D41" s="6" t="s">
        <v>89</v>
      </c>
      <c r="E41" s="6">
        <v>1</v>
      </c>
      <c r="F41" s="6" t="s">
        <v>19</v>
      </c>
      <c r="G41" s="61">
        <v>500000</v>
      </c>
      <c r="H41" s="6" t="s">
        <v>30</v>
      </c>
      <c r="I41" s="62">
        <v>49</v>
      </c>
      <c r="J41" s="62">
        <v>6</v>
      </c>
      <c r="K41" s="63">
        <v>0.09</v>
      </c>
      <c r="L41" s="64">
        <v>42828</v>
      </c>
      <c r="M41" s="236" t="s">
        <v>176</v>
      </c>
      <c r="N41" s="273"/>
      <c r="O41" s="273"/>
      <c r="P41" s="273"/>
      <c r="Q41" s="274"/>
    </row>
    <row r="42" spans="1:17" ht="15">
      <c r="A42" s="6">
        <v>17273</v>
      </c>
      <c r="B42" s="6" t="s">
        <v>90</v>
      </c>
      <c r="C42" s="65" t="s">
        <v>91</v>
      </c>
      <c r="D42" s="6" t="s">
        <v>92</v>
      </c>
      <c r="E42" s="6">
        <v>2</v>
      </c>
      <c r="F42" s="6" t="s">
        <v>93</v>
      </c>
      <c r="G42" s="61">
        <v>950000</v>
      </c>
      <c r="H42" s="6" t="s">
        <v>30</v>
      </c>
      <c r="I42" s="62">
        <v>30</v>
      </c>
      <c r="J42" s="62">
        <v>9</v>
      </c>
      <c r="K42" s="63">
        <v>0.09</v>
      </c>
      <c r="L42" s="64">
        <v>42828</v>
      </c>
      <c r="M42" s="260"/>
      <c r="N42" s="261"/>
      <c r="O42" s="261"/>
      <c r="P42" s="261"/>
      <c r="Q42" s="262"/>
    </row>
    <row r="43" spans="1:17" ht="15">
      <c r="A43" s="6">
        <v>17281</v>
      </c>
      <c r="B43" s="6" t="s">
        <v>94</v>
      </c>
      <c r="C43" s="65" t="s">
        <v>95</v>
      </c>
      <c r="D43" s="6" t="s">
        <v>96</v>
      </c>
      <c r="E43" s="6">
        <v>3</v>
      </c>
      <c r="F43" s="6" t="s">
        <v>19</v>
      </c>
      <c r="G43" s="61">
        <v>1250000</v>
      </c>
      <c r="H43" s="6" t="s">
        <v>30</v>
      </c>
      <c r="I43" s="62">
        <v>126</v>
      </c>
      <c r="J43" s="62">
        <v>11</v>
      </c>
      <c r="K43" s="63">
        <v>0.09</v>
      </c>
      <c r="L43" s="64">
        <v>42828</v>
      </c>
      <c r="M43" s="260"/>
      <c r="N43" s="261"/>
      <c r="O43" s="261"/>
      <c r="P43" s="261"/>
      <c r="Q43" s="262"/>
    </row>
    <row r="44" spans="1:17" ht="15">
      <c r="A44" s="6">
        <v>17012</v>
      </c>
      <c r="B44" s="6" t="s">
        <v>97</v>
      </c>
      <c r="C44" s="65" t="s">
        <v>95</v>
      </c>
      <c r="D44" s="6" t="s">
        <v>96</v>
      </c>
      <c r="E44" s="6">
        <v>3</v>
      </c>
      <c r="F44" s="6" t="s">
        <v>19</v>
      </c>
      <c r="G44" s="61">
        <v>3000000</v>
      </c>
      <c r="H44" s="6" t="s">
        <v>30</v>
      </c>
      <c r="I44" s="62">
        <v>74</v>
      </c>
      <c r="J44" s="62">
        <v>50</v>
      </c>
      <c r="K44" s="63">
        <v>0.09</v>
      </c>
      <c r="L44" s="64">
        <v>42828</v>
      </c>
      <c r="M44" s="260"/>
      <c r="N44" s="261"/>
      <c r="O44" s="261"/>
      <c r="P44" s="261"/>
      <c r="Q44" s="262"/>
    </row>
    <row r="45" spans="1:17" ht="15">
      <c r="A45" s="6">
        <v>17076</v>
      </c>
      <c r="B45" s="6" t="s">
        <v>98</v>
      </c>
      <c r="C45" s="6" t="s">
        <v>99</v>
      </c>
      <c r="D45" s="6" t="s">
        <v>100</v>
      </c>
      <c r="E45" s="6">
        <v>3</v>
      </c>
      <c r="F45" s="6" t="s">
        <v>19</v>
      </c>
      <c r="G45" s="61">
        <v>0</v>
      </c>
      <c r="H45" s="6" t="s">
        <v>8</v>
      </c>
      <c r="I45" s="62">
        <v>124</v>
      </c>
      <c r="J45" s="62">
        <v>21</v>
      </c>
      <c r="K45" s="63">
        <v>0.09</v>
      </c>
      <c r="L45" s="64">
        <v>42828</v>
      </c>
      <c r="M45" s="260" t="s">
        <v>149</v>
      </c>
      <c r="N45" s="261"/>
      <c r="O45" s="261"/>
      <c r="P45" s="261"/>
      <c r="Q45" s="262"/>
    </row>
    <row r="46" spans="1:17" ht="15">
      <c r="A46" s="6">
        <v>17372</v>
      </c>
      <c r="B46" s="6" t="s">
        <v>101</v>
      </c>
      <c r="C46" s="6" t="s">
        <v>102</v>
      </c>
      <c r="D46" s="6" t="s">
        <v>103</v>
      </c>
      <c r="E46" s="6">
        <v>4</v>
      </c>
      <c r="F46" s="6" t="s">
        <v>19</v>
      </c>
      <c r="G46" s="61">
        <v>740000</v>
      </c>
      <c r="H46" s="6" t="s">
        <v>30</v>
      </c>
      <c r="I46" s="62">
        <v>48</v>
      </c>
      <c r="J46" s="62">
        <v>7</v>
      </c>
      <c r="K46" s="63">
        <v>0.09</v>
      </c>
      <c r="L46" s="64">
        <v>42828</v>
      </c>
      <c r="M46" s="260"/>
      <c r="N46" s="261"/>
      <c r="O46" s="261"/>
      <c r="P46" s="261"/>
      <c r="Q46" s="262"/>
    </row>
    <row r="47" spans="1:17" ht="15">
      <c r="A47" s="6">
        <v>17208</v>
      </c>
      <c r="B47" s="6" t="s">
        <v>104</v>
      </c>
      <c r="C47" s="6" t="s">
        <v>105</v>
      </c>
      <c r="D47" s="6" t="s">
        <v>106</v>
      </c>
      <c r="E47" s="6">
        <v>6</v>
      </c>
      <c r="F47" s="6" t="s">
        <v>75</v>
      </c>
      <c r="G47" s="61">
        <v>300000</v>
      </c>
      <c r="H47" s="6" t="s">
        <v>8</v>
      </c>
      <c r="I47" s="62">
        <v>50</v>
      </c>
      <c r="J47" s="62">
        <v>5</v>
      </c>
      <c r="K47" s="63">
        <v>0.09</v>
      </c>
      <c r="L47" s="64">
        <v>42828</v>
      </c>
      <c r="M47" s="260" t="s">
        <v>176</v>
      </c>
      <c r="N47" s="261"/>
      <c r="O47" s="261"/>
      <c r="P47" s="261"/>
      <c r="Q47" s="262"/>
    </row>
    <row r="48" spans="1:17" ht="15">
      <c r="A48" s="6">
        <v>17007</v>
      </c>
      <c r="B48" s="6" t="s">
        <v>107</v>
      </c>
      <c r="C48" s="6" t="s">
        <v>108</v>
      </c>
      <c r="D48" s="6" t="s">
        <v>109</v>
      </c>
      <c r="E48" s="6">
        <v>6</v>
      </c>
      <c r="F48" s="6" t="s">
        <v>19</v>
      </c>
      <c r="G48" s="61">
        <v>1220000</v>
      </c>
      <c r="H48" s="6" t="s">
        <v>8</v>
      </c>
      <c r="I48" s="62">
        <v>44</v>
      </c>
      <c r="J48" s="62">
        <v>11</v>
      </c>
      <c r="K48" s="63">
        <v>0.09</v>
      </c>
      <c r="L48" s="64">
        <v>42828</v>
      </c>
      <c r="M48" s="260"/>
      <c r="N48" s="261"/>
      <c r="O48" s="261"/>
      <c r="P48" s="261"/>
      <c r="Q48" s="262"/>
    </row>
    <row r="49" spans="1:17" ht="15">
      <c r="A49" s="6">
        <v>17204</v>
      </c>
      <c r="B49" s="6" t="s">
        <v>110</v>
      </c>
      <c r="C49" s="6" t="s">
        <v>111</v>
      </c>
      <c r="D49" s="6" t="s">
        <v>18</v>
      </c>
      <c r="E49" s="6">
        <v>7</v>
      </c>
      <c r="F49" s="6" t="s">
        <v>19</v>
      </c>
      <c r="G49" s="61">
        <v>1935000</v>
      </c>
      <c r="H49" s="6" t="s">
        <v>8</v>
      </c>
      <c r="I49" s="62">
        <v>72</v>
      </c>
      <c r="J49" s="62">
        <v>40</v>
      </c>
      <c r="K49" s="63">
        <v>0.09</v>
      </c>
      <c r="L49" s="64">
        <v>42828</v>
      </c>
      <c r="M49" s="260" t="s">
        <v>176</v>
      </c>
      <c r="N49" s="261"/>
      <c r="O49" s="261"/>
      <c r="P49" s="261"/>
      <c r="Q49" s="262"/>
    </row>
    <row r="50" spans="1:17" ht="15">
      <c r="A50" s="6">
        <v>17179</v>
      </c>
      <c r="B50" s="6" t="s">
        <v>112</v>
      </c>
      <c r="C50" s="65" t="s">
        <v>17</v>
      </c>
      <c r="D50" s="6" t="s">
        <v>18</v>
      </c>
      <c r="E50" s="6">
        <v>7</v>
      </c>
      <c r="F50" s="6" t="s">
        <v>19</v>
      </c>
      <c r="G50" s="61">
        <v>3000000</v>
      </c>
      <c r="H50" s="6" t="s">
        <v>30</v>
      </c>
      <c r="I50" s="62">
        <v>174</v>
      </c>
      <c r="J50" s="62">
        <v>54</v>
      </c>
      <c r="K50" s="63">
        <v>0.09</v>
      </c>
      <c r="L50" s="64">
        <v>42828</v>
      </c>
      <c r="M50" s="260"/>
      <c r="N50" s="261"/>
      <c r="O50" s="261"/>
      <c r="P50" s="261"/>
      <c r="Q50" s="262"/>
    </row>
    <row r="51" spans="1:17" ht="15">
      <c r="A51" s="6">
        <v>17205</v>
      </c>
      <c r="B51" s="6" t="s">
        <v>113</v>
      </c>
      <c r="C51" s="65" t="s">
        <v>17</v>
      </c>
      <c r="D51" s="6" t="s">
        <v>18</v>
      </c>
      <c r="E51" s="6">
        <v>7</v>
      </c>
      <c r="F51" s="6" t="s">
        <v>19</v>
      </c>
      <c r="G51" s="61">
        <v>3000000</v>
      </c>
      <c r="H51" s="6" t="s">
        <v>8</v>
      </c>
      <c r="I51" s="62">
        <v>146</v>
      </c>
      <c r="J51" s="62">
        <v>53</v>
      </c>
      <c r="K51" s="63">
        <v>0.09</v>
      </c>
      <c r="L51" s="64">
        <v>42828</v>
      </c>
      <c r="M51" s="260"/>
      <c r="N51" s="261"/>
      <c r="O51" s="261"/>
      <c r="P51" s="261"/>
      <c r="Q51" s="262"/>
    </row>
    <row r="52" spans="1:17" ht="15">
      <c r="A52" s="6">
        <v>17290</v>
      </c>
      <c r="B52" s="6" t="s">
        <v>114</v>
      </c>
      <c r="C52" s="6" t="s">
        <v>115</v>
      </c>
      <c r="D52" s="6" t="s">
        <v>33</v>
      </c>
      <c r="E52" s="6">
        <v>8</v>
      </c>
      <c r="F52" s="6" t="s">
        <v>19</v>
      </c>
      <c r="G52" s="61">
        <v>2055000</v>
      </c>
      <c r="H52" s="6" t="s">
        <v>30</v>
      </c>
      <c r="I52" s="62">
        <v>45</v>
      </c>
      <c r="J52" s="62">
        <v>17</v>
      </c>
      <c r="K52" s="63">
        <v>0.09</v>
      </c>
      <c r="L52" s="64">
        <v>42828</v>
      </c>
      <c r="M52" s="260" t="s">
        <v>176</v>
      </c>
      <c r="N52" s="261"/>
      <c r="O52" s="261"/>
      <c r="P52" s="261"/>
      <c r="Q52" s="262"/>
    </row>
    <row r="53" spans="1:17" ht="15">
      <c r="A53" s="6">
        <v>17013</v>
      </c>
      <c r="B53" s="6" t="s">
        <v>116</v>
      </c>
      <c r="C53" s="65" t="s">
        <v>26</v>
      </c>
      <c r="D53" s="6" t="s">
        <v>27</v>
      </c>
      <c r="E53" s="6">
        <v>9</v>
      </c>
      <c r="F53" s="6" t="s">
        <v>19</v>
      </c>
      <c r="G53" s="61">
        <v>3000000</v>
      </c>
      <c r="H53" s="6" t="s">
        <v>8</v>
      </c>
      <c r="I53" s="62">
        <v>81</v>
      </c>
      <c r="J53" s="62">
        <v>50</v>
      </c>
      <c r="K53" s="63">
        <v>0.09</v>
      </c>
      <c r="L53" s="64">
        <v>42828</v>
      </c>
      <c r="M53" s="260"/>
      <c r="N53" s="261"/>
      <c r="O53" s="261"/>
      <c r="P53" s="261"/>
      <c r="Q53" s="262"/>
    </row>
    <row r="54" spans="1:17" ht="15">
      <c r="A54" s="6">
        <v>17026</v>
      </c>
      <c r="B54" s="6" t="s">
        <v>117</v>
      </c>
      <c r="C54" s="65" t="s">
        <v>26</v>
      </c>
      <c r="D54" s="6" t="s">
        <v>27</v>
      </c>
      <c r="E54" s="6">
        <v>9</v>
      </c>
      <c r="F54" s="6" t="s">
        <v>19</v>
      </c>
      <c r="G54" s="61">
        <v>3000000</v>
      </c>
      <c r="H54" s="6" t="s">
        <v>8</v>
      </c>
      <c r="I54" s="62">
        <v>84</v>
      </c>
      <c r="J54" s="62">
        <v>50</v>
      </c>
      <c r="K54" s="63">
        <v>0.09</v>
      </c>
      <c r="L54" s="64">
        <v>42828</v>
      </c>
      <c r="M54" s="260"/>
      <c r="N54" s="261"/>
      <c r="O54" s="261"/>
      <c r="P54" s="261"/>
      <c r="Q54" s="262"/>
    </row>
    <row r="55" spans="1:17" ht="15">
      <c r="A55" s="6">
        <v>17042</v>
      </c>
      <c r="B55" s="6" t="s">
        <v>118</v>
      </c>
      <c r="C55" s="65" t="s">
        <v>119</v>
      </c>
      <c r="D55" s="6" t="s">
        <v>78</v>
      </c>
      <c r="E55" s="6">
        <v>11</v>
      </c>
      <c r="F55" s="6" t="s">
        <v>19</v>
      </c>
      <c r="G55" s="61">
        <v>2500000</v>
      </c>
      <c r="H55" s="6" t="s">
        <v>30</v>
      </c>
      <c r="I55" s="62">
        <v>132</v>
      </c>
      <c r="J55" s="62">
        <v>42</v>
      </c>
      <c r="K55" s="63">
        <v>0.09</v>
      </c>
      <c r="L55" s="64">
        <v>42828</v>
      </c>
      <c r="M55" s="260"/>
      <c r="N55" s="261"/>
      <c r="O55" s="261"/>
      <c r="P55" s="261"/>
      <c r="Q55" s="262"/>
    </row>
    <row r="56" spans="1:17" ht="15">
      <c r="A56" s="122">
        <v>17094</v>
      </c>
      <c r="B56" s="122" t="s">
        <v>120</v>
      </c>
      <c r="C56" s="72" t="s">
        <v>119</v>
      </c>
      <c r="D56" s="122" t="s">
        <v>78</v>
      </c>
      <c r="E56" s="122">
        <v>11</v>
      </c>
      <c r="F56" s="122" t="s">
        <v>19</v>
      </c>
      <c r="G56" s="123">
        <v>2500000</v>
      </c>
      <c r="H56" s="122" t="s">
        <v>8</v>
      </c>
      <c r="I56" s="124">
        <v>128</v>
      </c>
      <c r="J56" s="124">
        <v>42</v>
      </c>
      <c r="K56" s="125">
        <v>0.09</v>
      </c>
      <c r="L56" s="126">
        <v>42828</v>
      </c>
      <c r="M56" s="280"/>
      <c r="N56" s="281"/>
      <c r="O56" s="281"/>
      <c r="P56" s="281"/>
      <c r="Q56" s="282"/>
    </row>
    <row r="57" spans="1:17" ht="15">
      <c r="A57" s="6">
        <v>17258</v>
      </c>
      <c r="B57" s="6" t="s">
        <v>123</v>
      </c>
      <c r="C57" s="65" t="s">
        <v>124</v>
      </c>
      <c r="D57" s="6" t="s">
        <v>125</v>
      </c>
      <c r="E57" s="6">
        <v>10</v>
      </c>
      <c r="F57" s="6" t="s">
        <v>19</v>
      </c>
      <c r="G57" s="61">
        <v>1000000</v>
      </c>
      <c r="H57" s="6" t="s">
        <v>8</v>
      </c>
      <c r="I57" s="62">
        <v>88</v>
      </c>
      <c r="J57" s="62">
        <v>8</v>
      </c>
      <c r="K57" s="63">
        <v>0.09</v>
      </c>
      <c r="L57" s="64">
        <v>42828</v>
      </c>
      <c r="M57" s="260" t="s">
        <v>129</v>
      </c>
      <c r="N57" s="261"/>
      <c r="O57" s="261"/>
      <c r="P57" s="261"/>
      <c r="Q57" s="262"/>
    </row>
    <row r="58" spans="1:17" ht="15">
      <c r="A58" s="6">
        <v>17069</v>
      </c>
      <c r="B58" s="6" t="s">
        <v>126</v>
      </c>
      <c r="C58" s="65" t="s">
        <v>127</v>
      </c>
      <c r="D58" s="6" t="s">
        <v>128</v>
      </c>
      <c r="E58" s="6">
        <v>8</v>
      </c>
      <c r="F58" s="6" t="s">
        <v>19</v>
      </c>
      <c r="G58" s="61">
        <v>0</v>
      </c>
      <c r="H58" s="6" t="s">
        <v>20</v>
      </c>
      <c r="I58" s="62">
        <v>100</v>
      </c>
      <c r="J58" s="62">
        <v>30</v>
      </c>
      <c r="K58" s="63">
        <v>0.09</v>
      </c>
      <c r="L58" s="64">
        <v>42828</v>
      </c>
      <c r="M58" s="260" t="s">
        <v>149</v>
      </c>
      <c r="N58" s="261"/>
      <c r="O58" s="261"/>
      <c r="P58" s="261"/>
      <c r="Q58" s="262"/>
    </row>
    <row r="59" spans="1:17" ht="15">
      <c r="A59" s="6">
        <v>17416</v>
      </c>
      <c r="B59" s="6" t="s">
        <v>139</v>
      </c>
      <c r="C59" s="65" t="s">
        <v>17</v>
      </c>
      <c r="D59" s="6" t="s">
        <v>18</v>
      </c>
      <c r="E59" s="6">
        <v>7</v>
      </c>
      <c r="F59" s="6" t="s">
        <v>19</v>
      </c>
      <c r="G59" s="61">
        <v>3000000</v>
      </c>
      <c r="H59" s="6" t="s">
        <v>8</v>
      </c>
      <c r="I59" s="62">
        <v>240</v>
      </c>
      <c r="J59" s="62">
        <v>20</v>
      </c>
      <c r="K59" s="63">
        <v>0.04</v>
      </c>
      <c r="L59" s="64">
        <v>42829</v>
      </c>
      <c r="M59" s="260"/>
      <c r="N59" s="261"/>
      <c r="O59" s="261"/>
      <c r="P59" s="261"/>
      <c r="Q59" s="262"/>
    </row>
    <row r="60" spans="1:17" ht="15">
      <c r="A60" s="287" t="s">
        <v>134</v>
      </c>
      <c r="B60" s="288"/>
      <c r="C60" s="288"/>
      <c r="D60" s="288"/>
      <c r="E60" s="288"/>
      <c r="F60" s="288"/>
      <c r="G60" s="47">
        <f>SUM(G32,G41,G45:G49,G52)</f>
        <v>8200000</v>
      </c>
      <c r="H60" s="87"/>
      <c r="I60" s="88">
        <f>SUM(I32,I41,I45,I46,I47,I48,I49,I52)</f>
        <v>545</v>
      </c>
      <c r="J60" s="88">
        <f>SUM(J32,J41,J45,J46,J47,J48,J49,J52)</f>
        <v>119</v>
      </c>
      <c r="K60" s="299"/>
      <c r="L60" s="258"/>
      <c r="M60" s="258"/>
      <c r="N60" s="258"/>
      <c r="O60" s="258"/>
      <c r="P60" s="258"/>
      <c r="Q60" s="259"/>
    </row>
    <row r="61" spans="1:17" ht="15">
      <c r="A61" s="287" t="s">
        <v>133</v>
      </c>
      <c r="B61" s="298"/>
      <c r="C61" s="298"/>
      <c r="D61" s="298"/>
      <c r="E61" s="298"/>
      <c r="F61" s="298"/>
      <c r="G61" s="61">
        <f>SUM(G33:G40,G42:G44,G50:G51,G53:G59)</f>
        <v>43381558</v>
      </c>
      <c r="H61" s="87"/>
      <c r="I61" s="127">
        <f>SUM(I33:I40,I42:I44,I50:I51,I53:I59)</f>
        <v>3310</v>
      </c>
      <c r="J61" s="127">
        <f>SUM(J33:J40,J42:J44,J50:J51,J53:J59)</f>
        <v>706</v>
      </c>
      <c r="K61" s="299"/>
      <c r="L61" s="258"/>
      <c r="M61" s="258"/>
      <c r="N61" s="258"/>
      <c r="O61" s="258"/>
      <c r="P61" s="258"/>
      <c r="Q61" s="259"/>
    </row>
    <row r="62" spans="1:17" ht="15.75">
      <c r="A62" s="311" t="s">
        <v>135</v>
      </c>
      <c r="B62" s="312"/>
      <c r="C62" s="312"/>
      <c r="D62" s="312"/>
      <c r="E62" s="312"/>
      <c r="F62" s="312"/>
      <c r="G62" s="83">
        <f>SUM(G60:G61)</f>
        <v>51581558</v>
      </c>
      <c r="H62" s="84" t="s">
        <v>6</v>
      </c>
      <c r="I62" s="90">
        <f>SUM(I60:I61)</f>
        <v>3855</v>
      </c>
      <c r="J62" s="90">
        <f>SUM(J60:J61)</f>
        <v>825</v>
      </c>
      <c r="K62" s="313"/>
      <c r="L62" s="230"/>
      <c r="M62" s="230"/>
      <c r="N62" s="230"/>
      <c r="O62" s="230"/>
      <c r="P62" s="230"/>
      <c r="Q62" s="314"/>
    </row>
    <row r="63" spans="6:7" ht="15">
      <c r="F63" s="137"/>
      <c r="G63" s="55"/>
    </row>
    <row r="64" spans="1:13" ht="15">
      <c r="A64" s="286" t="s">
        <v>136</v>
      </c>
      <c r="B64" s="286"/>
      <c r="C64" s="286"/>
      <c r="D64" s="286"/>
      <c r="E64" s="286"/>
      <c r="F64" s="286"/>
      <c r="G64" s="286"/>
      <c r="H64" s="286"/>
      <c r="I64" s="286"/>
      <c r="J64" s="286"/>
      <c r="K64" s="286"/>
      <c r="L64" s="286"/>
      <c r="M64" s="286"/>
    </row>
    <row r="65" spans="1:13" ht="15">
      <c r="A65" s="286" t="s">
        <v>29</v>
      </c>
      <c r="B65" s="286"/>
      <c r="C65" s="286"/>
      <c r="D65" s="286"/>
      <c r="E65" s="286"/>
      <c r="F65" s="286"/>
      <c r="G65" s="286"/>
      <c r="H65" s="286"/>
      <c r="I65" s="286"/>
      <c r="J65" s="286"/>
      <c r="K65" s="286"/>
      <c r="L65" s="286"/>
      <c r="M65" s="286"/>
    </row>
    <row r="66" spans="1:13" ht="15">
      <c r="A66" s="286" t="s">
        <v>24</v>
      </c>
      <c r="B66" s="286"/>
      <c r="C66" s="286"/>
      <c r="D66" s="286"/>
      <c r="E66" s="286"/>
      <c r="F66" s="286"/>
      <c r="G66" s="286"/>
      <c r="H66" s="286"/>
      <c r="I66" s="286"/>
      <c r="J66" s="286"/>
      <c r="K66" s="286"/>
      <c r="L66" s="286"/>
      <c r="M66" s="286"/>
    </row>
  </sheetData>
  <sheetProtection/>
  <mergeCells count="80">
    <mergeCell ref="A1:Q1"/>
    <mergeCell ref="A2:Q2"/>
    <mergeCell ref="A3:Q3"/>
    <mergeCell ref="A4:Q4"/>
    <mergeCell ref="A5:D5"/>
    <mergeCell ref="M6:P6"/>
    <mergeCell ref="M7:P7"/>
    <mergeCell ref="A8:B8"/>
    <mergeCell ref="H8:J8"/>
    <mergeCell ref="K8:L8"/>
    <mergeCell ref="M8:O8"/>
    <mergeCell ref="P8:Q8"/>
    <mergeCell ref="M9:Q9"/>
    <mergeCell ref="M10:Q10"/>
    <mergeCell ref="M11:Q11"/>
    <mergeCell ref="M12:Q12"/>
    <mergeCell ref="M13:Q13"/>
    <mergeCell ref="A14:F14"/>
    <mergeCell ref="K14:Q14"/>
    <mergeCell ref="A15:B15"/>
    <mergeCell ref="H15:J15"/>
    <mergeCell ref="K15:L15"/>
    <mergeCell ref="A16:B16"/>
    <mergeCell ref="H16:J16"/>
    <mergeCell ref="K16:L16"/>
    <mergeCell ref="M16:O16"/>
    <mergeCell ref="P16:Q16"/>
    <mergeCell ref="M17:Q17"/>
    <mergeCell ref="M18:Q18"/>
    <mergeCell ref="M19:Q19"/>
    <mergeCell ref="M20:Q20"/>
    <mergeCell ref="M21:Q21"/>
    <mergeCell ref="M22:Q22"/>
    <mergeCell ref="M23:Q23"/>
    <mergeCell ref="M24:Q24"/>
    <mergeCell ref="A25:F25"/>
    <mergeCell ref="K25:Q25"/>
    <mergeCell ref="M27:P27"/>
    <mergeCell ref="M28:P28"/>
    <mergeCell ref="M29:P29"/>
    <mergeCell ref="A30:B30"/>
    <mergeCell ref="M30:P30"/>
    <mergeCell ref="M31:Q31"/>
    <mergeCell ref="M32:Q32"/>
    <mergeCell ref="M33:Q33"/>
    <mergeCell ref="M34:Q34"/>
    <mergeCell ref="M35:Q35"/>
    <mergeCell ref="M36:Q36"/>
    <mergeCell ref="M37:Q37"/>
    <mergeCell ref="M38:Q38"/>
    <mergeCell ref="M39:Q39"/>
    <mergeCell ref="M40:Q40"/>
    <mergeCell ref="M41:Q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A60:F60"/>
    <mergeCell ref="K60:Q60"/>
    <mergeCell ref="A66:M66"/>
    <mergeCell ref="A61:F61"/>
    <mergeCell ref="K61:Q61"/>
    <mergeCell ref="A62:F62"/>
    <mergeCell ref="K62:Q62"/>
    <mergeCell ref="A64:M64"/>
    <mergeCell ref="A65:M65"/>
  </mergeCells>
  <printOptions/>
  <pageMargins left="0.7" right="0.7" top="0.75" bottom="0.75" header="0.3" footer="0.3"/>
  <pageSetup fitToHeight="2" fitToWidth="1" horizontalDpi="600" verticalDpi="600" orientation="landscape" scale="5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3" sqref="A3:Q3"/>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169</v>
      </c>
      <c r="B2" s="219"/>
      <c r="C2" s="219"/>
      <c r="D2" s="219"/>
      <c r="E2" s="219"/>
      <c r="F2" s="219"/>
      <c r="G2" s="219"/>
      <c r="H2" s="219"/>
      <c r="I2" s="219"/>
      <c r="J2" s="219"/>
      <c r="K2" s="219"/>
      <c r="L2" s="219"/>
      <c r="M2" s="218"/>
      <c r="N2" s="218"/>
      <c r="O2" s="218"/>
      <c r="P2" s="218"/>
      <c r="Q2" s="218"/>
    </row>
    <row r="3" spans="1:17" ht="12.75" customHeight="1">
      <c r="A3" s="220" t="s">
        <v>178</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28"/>
      <c r="F5" s="128"/>
      <c r="G5" s="128"/>
      <c r="H5" s="128"/>
      <c r="I5" s="128"/>
      <c r="J5" s="128"/>
      <c r="K5" s="128"/>
      <c r="L5" s="128"/>
    </row>
    <row r="6" spans="1:17" ht="14.25" customHeight="1">
      <c r="A6" s="129"/>
      <c r="B6" s="130"/>
      <c r="C6" s="130"/>
      <c r="D6" s="130"/>
      <c r="E6" s="128"/>
      <c r="F6" s="128"/>
      <c r="G6" s="128"/>
      <c r="H6" s="128"/>
      <c r="I6" s="128"/>
      <c r="J6" s="128"/>
      <c r="K6" s="128"/>
      <c r="L6" s="128"/>
      <c r="M6" s="224" t="s">
        <v>132</v>
      </c>
      <c r="N6" s="224"/>
      <c r="O6" s="224"/>
      <c r="P6" s="224"/>
      <c r="Q6" s="82">
        <v>4000000</v>
      </c>
    </row>
    <row r="7" spans="1:17" ht="14.25" customHeight="1">
      <c r="A7" s="129"/>
      <c r="B7" s="130"/>
      <c r="C7" s="130"/>
      <c r="D7" s="130"/>
      <c r="E7" s="128"/>
      <c r="F7" s="128"/>
      <c r="G7" s="128"/>
      <c r="H7" s="128"/>
      <c r="I7" s="128"/>
      <c r="J7" s="128"/>
      <c r="K7" s="128"/>
      <c r="L7" s="128"/>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158</v>
      </c>
      <c r="N10" s="237"/>
      <c r="O10" s="237"/>
      <c r="P10" s="237"/>
      <c r="Q10" s="238"/>
    </row>
    <row r="11" spans="1:17" ht="15" customHeight="1">
      <c r="A11" s="6">
        <v>17502</v>
      </c>
      <c r="B11" s="6" t="s">
        <v>35</v>
      </c>
      <c r="C11" s="5" t="s">
        <v>22</v>
      </c>
      <c r="D11" s="5" t="s">
        <v>23</v>
      </c>
      <c r="E11" s="6">
        <v>9</v>
      </c>
      <c r="F11" s="5" t="s">
        <v>19</v>
      </c>
      <c r="G11" s="7">
        <v>800000</v>
      </c>
      <c r="H11" s="5" t="s">
        <v>20</v>
      </c>
      <c r="I11" s="11">
        <v>49</v>
      </c>
      <c r="J11" s="35">
        <v>13</v>
      </c>
      <c r="K11" s="9">
        <v>0.09</v>
      </c>
      <c r="L11" s="10">
        <v>42744</v>
      </c>
      <c r="M11" s="236"/>
      <c r="N11" s="237"/>
      <c r="O11" s="237"/>
      <c r="P11" s="237"/>
      <c r="Q11" s="238"/>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c r="N12" s="242"/>
      <c r="O12" s="242"/>
      <c r="P12" s="242"/>
      <c r="Q12" s="243"/>
    </row>
    <row r="13" spans="1:17" ht="15" customHeight="1">
      <c r="A13" s="6">
        <v>17500</v>
      </c>
      <c r="B13" s="6" t="s">
        <v>25</v>
      </c>
      <c r="C13" s="5" t="s">
        <v>17</v>
      </c>
      <c r="D13" s="5" t="s">
        <v>18</v>
      </c>
      <c r="E13" s="6">
        <v>7</v>
      </c>
      <c r="F13" s="5" t="s">
        <v>19</v>
      </c>
      <c r="G13" s="7">
        <v>1500000</v>
      </c>
      <c r="H13" s="5" t="s">
        <v>20</v>
      </c>
      <c r="I13" s="11">
        <v>29</v>
      </c>
      <c r="J13" s="41">
        <v>29</v>
      </c>
      <c r="K13" s="9"/>
      <c r="L13" s="10">
        <v>42929</v>
      </c>
      <c r="M13" s="236"/>
      <c r="N13" s="242"/>
      <c r="O13" s="242"/>
      <c r="P13" s="242"/>
      <c r="Q13" s="243"/>
    </row>
    <row r="14" spans="1:17" ht="15">
      <c r="A14" s="294" t="s">
        <v>39</v>
      </c>
      <c r="B14" s="295"/>
      <c r="C14" s="295"/>
      <c r="D14" s="295"/>
      <c r="E14" s="295"/>
      <c r="F14" s="295"/>
      <c r="G14" s="60">
        <f>SUM(G10:G13)</f>
        <v>3700000</v>
      </c>
      <c r="H14" s="58" t="s">
        <v>6</v>
      </c>
      <c r="I14" s="38">
        <f>SUM(I10:I11)</f>
        <v>107</v>
      </c>
      <c r="J14" s="46">
        <f>SUM(J10:J11)</f>
        <v>23</v>
      </c>
      <c r="K14" s="319"/>
      <c r="L14" s="320"/>
      <c r="M14" s="320"/>
      <c r="N14" s="320"/>
      <c r="O14" s="320"/>
      <c r="P14" s="320"/>
      <c r="Q14" s="321"/>
    </row>
    <row r="15" spans="1:17" ht="15" customHeight="1">
      <c r="A15" s="253"/>
      <c r="B15" s="253"/>
      <c r="C15" s="2"/>
      <c r="D15" s="2"/>
      <c r="E15" s="2"/>
      <c r="F15" s="2"/>
      <c r="G15" s="2"/>
      <c r="H15" s="310"/>
      <c r="I15" s="227"/>
      <c r="J15" s="227"/>
      <c r="K15" s="228"/>
      <c r="L15" s="229"/>
      <c r="M15" s="13"/>
      <c r="N15" s="13"/>
      <c r="O15" s="13"/>
      <c r="P15" s="13"/>
      <c r="Q15" s="49"/>
    </row>
    <row r="16" spans="1:17" ht="15.75">
      <c r="A16" s="253" t="s">
        <v>11</v>
      </c>
      <c r="B16" s="253"/>
      <c r="C16" s="14"/>
      <c r="D16" s="14"/>
      <c r="E16" s="15"/>
      <c r="F16" s="14"/>
      <c r="G16" s="16"/>
      <c r="H16" s="226"/>
      <c r="I16" s="227"/>
      <c r="J16" s="227"/>
      <c r="K16" s="228"/>
      <c r="L16" s="229"/>
      <c r="M16" s="254" t="s">
        <v>45</v>
      </c>
      <c r="N16" s="254"/>
      <c r="O16" s="254"/>
      <c r="P16" s="255">
        <v>4723589</v>
      </c>
      <c r="Q16" s="256"/>
    </row>
    <row r="17" spans="1:17" ht="64.5" customHeight="1">
      <c r="A17" s="4" t="s">
        <v>0</v>
      </c>
      <c r="B17" s="4" t="s">
        <v>1</v>
      </c>
      <c r="C17" s="4" t="s">
        <v>2</v>
      </c>
      <c r="D17" s="4" t="s">
        <v>3</v>
      </c>
      <c r="E17" s="4" t="s">
        <v>4</v>
      </c>
      <c r="F17" s="4" t="s">
        <v>13</v>
      </c>
      <c r="G17" s="4" t="s">
        <v>152</v>
      </c>
      <c r="H17" s="4" t="s">
        <v>5</v>
      </c>
      <c r="I17" s="4" t="s">
        <v>6</v>
      </c>
      <c r="J17" s="4" t="s">
        <v>21</v>
      </c>
      <c r="K17" s="4" t="s">
        <v>14</v>
      </c>
      <c r="L17" s="4" t="s">
        <v>15</v>
      </c>
      <c r="M17" s="233" t="s">
        <v>7</v>
      </c>
      <c r="N17" s="234"/>
      <c r="O17" s="234"/>
      <c r="P17" s="234"/>
      <c r="Q17" s="235"/>
    </row>
    <row r="18" spans="1:17" ht="15">
      <c r="A18" s="6">
        <v>17505</v>
      </c>
      <c r="B18" s="39" t="s">
        <v>55</v>
      </c>
      <c r="C18" s="39" t="s">
        <v>56</v>
      </c>
      <c r="D18" s="39" t="s">
        <v>56</v>
      </c>
      <c r="E18" s="39">
        <v>12</v>
      </c>
      <c r="F18" s="39" t="s">
        <v>19</v>
      </c>
      <c r="G18" s="42">
        <v>0</v>
      </c>
      <c r="H18" s="39" t="s">
        <v>8</v>
      </c>
      <c r="I18" s="48">
        <v>104</v>
      </c>
      <c r="J18" s="48">
        <v>34</v>
      </c>
      <c r="K18" s="44">
        <v>0.09</v>
      </c>
      <c r="L18" s="45">
        <v>42824</v>
      </c>
      <c r="M18" s="257" t="s">
        <v>153</v>
      </c>
      <c r="N18" s="258"/>
      <c r="O18" s="258"/>
      <c r="P18" s="258"/>
      <c r="Q18" s="259"/>
    </row>
    <row r="19" spans="1:17" ht="15">
      <c r="A19" s="6">
        <v>17504</v>
      </c>
      <c r="B19" s="39" t="s">
        <v>54</v>
      </c>
      <c r="C19" s="39" t="s">
        <v>57</v>
      </c>
      <c r="D19" s="39" t="s">
        <v>58</v>
      </c>
      <c r="E19" s="39">
        <v>7</v>
      </c>
      <c r="F19" s="39" t="s">
        <v>19</v>
      </c>
      <c r="G19" s="42">
        <v>0</v>
      </c>
      <c r="H19" s="39" t="s">
        <v>30</v>
      </c>
      <c r="I19" s="48">
        <v>244</v>
      </c>
      <c r="J19" s="48">
        <v>34</v>
      </c>
      <c r="K19" s="44">
        <v>0.09</v>
      </c>
      <c r="L19" s="45">
        <v>42824</v>
      </c>
      <c r="M19" s="257" t="s">
        <v>150</v>
      </c>
      <c r="N19" s="258"/>
      <c r="O19" s="258"/>
      <c r="P19" s="258"/>
      <c r="Q19" s="259"/>
    </row>
    <row r="20" spans="1:17" ht="15">
      <c r="A20" s="6">
        <v>17509</v>
      </c>
      <c r="B20" s="39" t="s">
        <v>72</v>
      </c>
      <c r="C20" s="39" t="s">
        <v>73</v>
      </c>
      <c r="D20" s="39" t="s">
        <v>74</v>
      </c>
      <c r="E20" s="39">
        <v>10</v>
      </c>
      <c r="F20" s="39" t="s">
        <v>75</v>
      </c>
      <c r="G20" s="42">
        <v>2000000</v>
      </c>
      <c r="H20" s="39" t="s">
        <v>8</v>
      </c>
      <c r="I20" s="48">
        <v>50</v>
      </c>
      <c r="J20" s="48">
        <v>50</v>
      </c>
      <c r="K20" s="44"/>
      <c r="L20" s="45">
        <v>42825</v>
      </c>
      <c r="M20" s="257"/>
      <c r="N20" s="258"/>
      <c r="O20" s="258"/>
      <c r="P20" s="258"/>
      <c r="Q20" s="259"/>
    </row>
    <row r="21" spans="1:17" ht="15">
      <c r="A21" s="6">
        <v>17738</v>
      </c>
      <c r="B21" s="6" t="s">
        <v>76</v>
      </c>
      <c r="C21" s="6" t="s">
        <v>77</v>
      </c>
      <c r="D21" s="6" t="s">
        <v>78</v>
      </c>
      <c r="E21" s="6">
        <v>11</v>
      </c>
      <c r="F21" s="6" t="s">
        <v>19</v>
      </c>
      <c r="G21" s="61">
        <v>0</v>
      </c>
      <c r="H21" s="6" t="s">
        <v>8</v>
      </c>
      <c r="I21" s="62">
        <v>50</v>
      </c>
      <c r="J21" s="62">
        <v>27</v>
      </c>
      <c r="K21" s="63">
        <v>0.09</v>
      </c>
      <c r="L21" s="64">
        <v>42828</v>
      </c>
      <c r="M21" s="260" t="s">
        <v>153</v>
      </c>
      <c r="N21" s="261"/>
      <c r="O21" s="261"/>
      <c r="P21" s="261"/>
      <c r="Q21" s="262"/>
    </row>
    <row r="22" spans="1:17" ht="15">
      <c r="A22" s="6">
        <v>17165</v>
      </c>
      <c r="B22" s="6" t="s">
        <v>79</v>
      </c>
      <c r="C22" s="6" t="s">
        <v>80</v>
      </c>
      <c r="D22" s="6" t="s">
        <v>81</v>
      </c>
      <c r="E22" s="6">
        <v>7</v>
      </c>
      <c r="F22" s="6" t="s">
        <v>19</v>
      </c>
      <c r="G22" s="61">
        <v>0</v>
      </c>
      <c r="H22" s="6" t="s">
        <v>8</v>
      </c>
      <c r="I22" s="62">
        <v>80</v>
      </c>
      <c r="J22" s="62">
        <v>20</v>
      </c>
      <c r="K22" s="63">
        <v>0.09</v>
      </c>
      <c r="L22" s="64">
        <v>42828</v>
      </c>
      <c r="M22" s="260" t="s">
        <v>149</v>
      </c>
      <c r="N22" s="261"/>
      <c r="O22" s="261"/>
      <c r="P22" s="261"/>
      <c r="Q22" s="262"/>
    </row>
    <row r="23" spans="1:17" ht="15">
      <c r="A23" s="6">
        <v>17508</v>
      </c>
      <c r="B23" s="6" t="s">
        <v>64</v>
      </c>
      <c r="C23" s="6" t="s">
        <v>65</v>
      </c>
      <c r="D23" s="6" t="s">
        <v>66</v>
      </c>
      <c r="E23" s="6">
        <v>13</v>
      </c>
      <c r="F23" s="6" t="s">
        <v>19</v>
      </c>
      <c r="G23" s="61">
        <v>1686330</v>
      </c>
      <c r="H23" s="6" t="s">
        <v>8</v>
      </c>
      <c r="I23" s="62">
        <v>24</v>
      </c>
      <c r="J23" s="62">
        <v>24</v>
      </c>
      <c r="K23" s="63"/>
      <c r="L23" s="64">
        <v>42837</v>
      </c>
      <c r="M23" s="260"/>
      <c r="N23" s="261"/>
      <c r="O23" s="261"/>
      <c r="P23" s="261"/>
      <c r="Q23" s="262"/>
    </row>
    <row r="24" spans="1:17" ht="15">
      <c r="A24" s="113">
        <v>17510</v>
      </c>
      <c r="B24" s="113" t="s">
        <v>160</v>
      </c>
      <c r="C24" s="113" t="s">
        <v>159</v>
      </c>
      <c r="D24" s="113" t="s">
        <v>161</v>
      </c>
      <c r="E24" s="113">
        <v>8</v>
      </c>
      <c r="F24" s="113" t="s">
        <v>19</v>
      </c>
      <c r="G24" s="114">
        <v>2200000</v>
      </c>
      <c r="H24" s="113" t="s">
        <v>20</v>
      </c>
      <c r="I24" s="115">
        <v>30</v>
      </c>
      <c r="J24" s="115">
        <v>30</v>
      </c>
      <c r="K24" s="116"/>
      <c r="L24" s="117">
        <v>42923</v>
      </c>
      <c r="M24" s="315"/>
      <c r="N24" s="316"/>
      <c r="O24" s="316"/>
      <c r="P24" s="316"/>
      <c r="Q24" s="317"/>
    </row>
    <row r="25" spans="1:17" ht="15">
      <c r="A25" s="287" t="s">
        <v>40</v>
      </c>
      <c r="B25" s="288"/>
      <c r="C25" s="288"/>
      <c r="D25" s="288"/>
      <c r="E25" s="288"/>
      <c r="F25" s="288"/>
      <c r="G25" s="17">
        <f>SUM(G18:G24)</f>
        <v>5886330</v>
      </c>
      <c r="H25" s="59" t="s">
        <v>6</v>
      </c>
      <c r="I25" s="37">
        <f>SUM(I18:I23)</f>
        <v>552</v>
      </c>
      <c r="J25" s="37">
        <f>SUM(J18:J23)</f>
        <v>189</v>
      </c>
      <c r="K25" s="318"/>
      <c r="L25" s="307"/>
      <c r="M25" s="307"/>
      <c r="N25" s="307"/>
      <c r="O25" s="307"/>
      <c r="P25" s="307"/>
      <c r="Q25" s="308"/>
    </row>
    <row r="26" spans="1:17" ht="15">
      <c r="A26" s="22"/>
      <c r="B26" s="25"/>
      <c r="C26" s="25"/>
      <c r="D26" s="25"/>
      <c r="E26" s="25"/>
      <c r="F26" s="25"/>
      <c r="G26" s="26"/>
      <c r="H26" s="27"/>
      <c r="I26" s="27"/>
      <c r="J26" s="27"/>
      <c r="K26" s="31"/>
      <c r="L26" s="32"/>
      <c r="M26" s="133"/>
      <c r="N26" s="133"/>
      <c r="O26" s="133"/>
      <c r="P26" s="133"/>
      <c r="Q26" s="34"/>
    </row>
    <row r="27" spans="1:17" ht="15">
      <c r="A27" s="22"/>
      <c r="B27" s="23"/>
      <c r="C27" s="23"/>
      <c r="D27" s="23"/>
      <c r="E27" s="23"/>
      <c r="F27" s="23"/>
      <c r="G27" s="78"/>
      <c r="H27" s="79"/>
      <c r="I27" s="79"/>
      <c r="J27" s="79"/>
      <c r="K27" s="80"/>
      <c r="L27" s="81"/>
      <c r="M27" s="224" t="s">
        <v>166</v>
      </c>
      <c r="N27" s="224"/>
      <c r="O27" s="224"/>
      <c r="P27" s="224"/>
      <c r="Q27" s="82">
        <v>15326316</v>
      </c>
    </row>
    <row r="28" spans="1:17" ht="15">
      <c r="A28" s="22"/>
      <c r="B28" s="23"/>
      <c r="C28" s="23"/>
      <c r="D28" s="23"/>
      <c r="E28" s="23"/>
      <c r="F28" s="23"/>
      <c r="G28" s="78"/>
      <c r="H28" s="79"/>
      <c r="I28" s="79"/>
      <c r="J28" s="79"/>
      <c r="K28" s="80"/>
      <c r="L28" s="81"/>
      <c r="M28" s="271" t="s">
        <v>167</v>
      </c>
      <c r="N28" s="271"/>
      <c r="O28" s="271"/>
      <c r="P28" s="271"/>
      <c r="Q28" s="101">
        <v>7000000</v>
      </c>
    </row>
    <row r="29" spans="1:17" ht="15">
      <c r="A29" s="22"/>
      <c r="B29" s="23"/>
      <c r="C29" s="23"/>
      <c r="D29" s="23"/>
      <c r="E29" s="23"/>
      <c r="F29" s="23"/>
      <c r="G29" s="78"/>
      <c r="H29" s="79"/>
      <c r="I29" s="79"/>
      <c r="J29" s="79"/>
      <c r="K29" s="80"/>
      <c r="L29" s="81"/>
      <c r="M29" s="272" t="s">
        <v>168</v>
      </c>
      <c r="N29" s="272"/>
      <c r="O29" s="272"/>
      <c r="P29" s="272"/>
      <c r="Q29" s="91">
        <v>10799235</v>
      </c>
    </row>
    <row r="30" spans="1:17" ht="15.75" customHeight="1">
      <c r="A30" s="253" t="s">
        <v>8</v>
      </c>
      <c r="B30" s="253"/>
      <c r="C30" s="24"/>
      <c r="D30" s="24"/>
      <c r="E30" s="24"/>
      <c r="F30" s="24"/>
      <c r="G30" s="24"/>
      <c r="H30" s="24"/>
      <c r="I30" s="24"/>
      <c r="J30" s="24"/>
      <c r="K30" s="24"/>
      <c r="L30" s="24"/>
      <c r="M30" s="230" t="s">
        <v>138</v>
      </c>
      <c r="N30" s="230"/>
      <c r="O30" s="230"/>
      <c r="P30" s="230"/>
      <c r="Q30" s="132">
        <f>SUM(Q27:Q29)</f>
        <v>33125551</v>
      </c>
    </row>
    <row r="31" spans="1:17" ht="44.25" customHeight="1">
      <c r="A31" s="4" t="s">
        <v>0</v>
      </c>
      <c r="B31" s="4" t="s">
        <v>1</v>
      </c>
      <c r="C31" s="4" t="s">
        <v>2</v>
      </c>
      <c r="D31" s="4" t="s">
        <v>3</v>
      </c>
      <c r="E31" s="4" t="s">
        <v>4</v>
      </c>
      <c r="F31" s="4" t="s">
        <v>13</v>
      </c>
      <c r="G31" s="4" t="s">
        <v>152</v>
      </c>
      <c r="H31" s="4" t="s">
        <v>5</v>
      </c>
      <c r="I31" s="4" t="s">
        <v>6</v>
      </c>
      <c r="J31" s="4" t="s">
        <v>21</v>
      </c>
      <c r="K31" s="4" t="s">
        <v>14</v>
      </c>
      <c r="L31" s="4" t="s">
        <v>15</v>
      </c>
      <c r="M31" s="233" t="s">
        <v>7</v>
      </c>
      <c r="N31" s="234"/>
      <c r="O31" s="234"/>
      <c r="P31" s="234"/>
      <c r="Q31" s="235"/>
    </row>
    <row r="32" spans="1:17" ht="15">
      <c r="A32" s="6">
        <v>17503</v>
      </c>
      <c r="B32" s="39" t="s">
        <v>31</v>
      </c>
      <c r="C32" s="39" t="s">
        <v>32</v>
      </c>
      <c r="D32" s="39" t="s">
        <v>33</v>
      </c>
      <c r="E32" s="39">
        <v>8</v>
      </c>
      <c r="F32" s="39" t="s">
        <v>19</v>
      </c>
      <c r="G32" s="42">
        <v>1450000</v>
      </c>
      <c r="H32" s="39" t="s">
        <v>30</v>
      </c>
      <c r="I32" s="48">
        <v>113</v>
      </c>
      <c r="J32" s="48">
        <v>12</v>
      </c>
      <c r="K32" s="44">
        <v>0.09</v>
      </c>
      <c r="L32" s="45">
        <v>42744</v>
      </c>
      <c r="M32" s="257" t="s">
        <v>162</v>
      </c>
      <c r="N32" s="258"/>
      <c r="O32" s="258"/>
      <c r="P32" s="258"/>
      <c r="Q32" s="259"/>
    </row>
    <row r="33" spans="1:17" ht="15">
      <c r="A33" s="6">
        <v>17402</v>
      </c>
      <c r="B33" s="6" t="s">
        <v>43</v>
      </c>
      <c r="C33" s="65" t="s">
        <v>17</v>
      </c>
      <c r="D33" s="6" t="s">
        <v>18</v>
      </c>
      <c r="E33" s="6">
        <v>7</v>
      </c>
      <c r="F33" s="6" t="s">
        <v>19</v>
      </c>
      <c r="G33" s="61">
        <v>3000000</v>
      </c>
      <c r="H33" s="6" t="s">
        <v>8</v>
      </c>
      <c r="I33" s="62">
        <v>324</v>
      </c>
      <c r="J33" s="62">
        <v>50</v>
      </c>
      <c r="K33" s="63">
        <v>0.04</v>
      </c>
      <c r="L33" s="118">
        <v>42744</v>
      </c>
      <c r="M33" s="260" t="s">
        <v>162</v>
      </c>
      <c r="N33" s="261"/>
      <c r="O33" s="261"/>
      <c r="P33" s="261"/>
      <c r="Q33" s="262"/>
    </row>
    <row r="34" spans="1:17" ht="15">
      <c r="A34" s="6">
        <v>17403</v>
      </c>
      <c r="B34" s="6" t="s">
        <v>44</v>
      </c>
      <c r="C34" s="65" t="s">
        <v>26</v>
      </c>
      <c r="D34" s="6" t="s">
        <v>27</v>
      </c>
      <c r="E34" s="6">
        <v>9</v>
      </c>
      <c r="F34" s="6" t="s">
        <v>19</v>
      </c>
      <c r="G34" s="61">
        <v>0</v>
      </c>
      <c r="H34" s="6" t="s">
        <v>8</v>
      </c>
      <c r="I34" s="62">
        <v>324</v>
      </c>
      <c r="J34" s="62">
        <v>50</v>
      </c>
      <c r="K34" s="63">
        <v>0.04</v>
      </c>
      <c r="L34" s="118">
        <v>42744</v>
      </c>
      <c r="M34" s="260" t="s">
        <v>149</v>
      </c>
      <c r="N34" s="261"/>
      <c r="O34" s="261"/>
      <c r="P34" s="261"/>
      <c r="Q34" s="262"/>
    </row>
    <row r="35" spans="1:17" ht="15" customHeight="1">
      <c r="A35" s="6">
        <v>17404</v>
      </c>
      <c r="B35" s="6" t="s">
        <v>51</v>
      </c>
      <c r="C35" s="65" t="s">
        <v>17</v>
      </c>
      <c r="D35" s="6" t="s">
        <v>18</v>
      </c>
      <c r="E35" s="6">
        <v>7</v>
      </c>
      <c r="F35" s="6" t="s">
        <v>19</v>
      </c>
      <c r="G35" s="61">
        <v>3000000</v>
      </c>
      <c r="H35" s="6" t="s">
        <v>8</v>
      </c>
      <c r="I35" s="62">
        <v>304</v>
      </c>
      <c r="J35" s="62">
        <v>23</v>
      </c>
      <c r="K35" s="119">
        <v>0.04</v>
      </c>
      <c r="L35" s="118">
        <v>42769</v>
      </c>
      <c r="M35" s="309"/>
      <c r="N35" s="242"/>
      <c r="O35" s="242"/>
      <c r="P35" s="242"/>
      <c r="Q35" s="243"/>
    </row>
    <row r="36" spans="1:17" ht="15" customHeight="1">
      <c r="A36" s="6">
        <v>17405</v>
      </c>
      <c r="B36" s="6" t="s">
        <v>52</v>
      </c>
      <c r="C36" s="65" t="s">
        <v>17</v>
      </c>
      <c r="D36" s="6" t="s">
        <v>18</v>
      </c>
      <c r="E36" s="6">
        <v>7</v>
      </c>
      <c r="F36" s="6" t="s">
        <v>19</v>
      </c>
      <c r="G36" s="61">
        <v>2590000</v>
      </c>
      <c r="H36" s="6" t="s">
        <v>8</v>
      </c>
      <c r="I36" s="62">
        <v>263</v>
      </c>
      <c r="J36" s="62">
        <v>22</v>
      </c>
      <c r="K36" s="63">
        <v>0.04</v>
      </c>
      <c r="L36" s="64">
        <v>42769</v>
      </c>
      <c r="M36" s="260" t="s">
        <v>62</v>
      </c>
      <c r="N36" s="261"/>
      <c r="O36" s="261"/>
      <c r="P36" s="261"/>
      <c r="Q36" s="262"/>
    </row>
    <row r="37" spans="1:17" ht="15" customHeight="1">
      <c r="A37" s="6">
        <v>17409</v>
      </c>
      <c r="B37" s="6" t="s">
        <v>61</v>
      </c>
      <c r="C37" s="65" t="s">
        <v>17</v>
      </c>
      <c r="D37" s="6" t="s">
        <v>18</v>
      </c>
      <c r="E37" s="6">
        <v>7</v>
      </c>
      <c r="F37" s="6" t="s">
        <v>19</v>
      </c>
      <c r="G37" s="61">
        <v>2900000</v>
      </c>
      <c r="H37" s="6" t="s">
        <v>8</v>
      </c>
      <c r="I37" s="62">
        <v>264</v>
      </c>
      <c r="J37" s="62">
        <v>21</v>
      </c>
      <c r="K37" s="63">
        <v>0.04</v>
      </c>
      <c r="L37" s="64">
        <v>42801</v>
      </c>
      <c r="M37" s="260" t="s">
        <v>63</v>
      </c>
      <c r="N37" s="261"/>
      <c r="O37" s="261"/>
      <c r="P37" s="261"/>
      <c r="Q37" s="262"/>
    </row>
    <row r="38" spans="1:17" ht="15">
      <c r="A38" s="6">
        <v>17401</v>
      </c>
      <c r="B38" s="6" t="s">
        <v>68</v>
      </c>
      <c r="C38" s="65" t="s">
        <v>69</v>
      </c>
      <c r="D38" s="6" t="s">
        <v>70</v>
      </c>
      <c r="E38" s="6">
        <v>11</v>
      </c>
      <c r="F38" s="6" t="s">
        <v>19</v>
      </c>
      <c r="G38" s="61">
        <v>2691558</v>
      </c>
      <c r="H38" s="6" t="s">
        <v>8</v>
      </c>
      <c r="I38" s="62">
        <v>242</v>
      </c>
      <c r="J38" s="62">
        <v>21</v>
      </c>
      <c r="K38" s="63">
        <v>0.04</v>
      </c>
      <c r="L38" s="64">
        <v>42804</v>
      </c>
      <c r="M38" s="260" t="s">
        <v>71</v>
      </c>
      <c r="N38" s="261"/>
      <c r="O38" s="261"/>
      <c r="P38" s="261"/>
      <c r="Q38" s="262"/>
    </row>
    <row r="39" spans="1:17" ht="15">
      <c r="A39" s="6">
        <v>17507</v>
      </c>
      <c r="B39" s="6" t="s">
        <v>121</v>
      </c>
      <c r="C39" s="65" t="s">
        <v>26</v>
      </c>
      <c r="D39" s="6" t="s">
        <v>27</v>
      </c>
      <c r="E39" s="6">
        <v>9</v>
      </c>
      <c r="F39" s="6" t="s">
        <v>19</v>
      </c>
      <c r="G39" s="61">
        <v>0</v>
      </c>
      <c r="H39" s="6" t="s">
        <v>8</v>
      </c>
      <c r="I39" s="62">
        <v>90</v>
      </c>
      <c r="J39" s="62">
        <v>50</v>
      </c>
      <c r="K39" s="63">
        <v>0.09</v>
      </c>
      <c r="L39" s="118">
        <v>42817</v>
      </c>
      <c r="M39" s="260" t="s">
        <v>153</v>
      </c>
      <c r="N39" s="261"/>
      <c r="O39" s="261"/>
      <c r="P39" s="261"/>
      <c r="Q39" s="262"/>
    </row>
    <row r="40" spans="1:17" ht="15">
      <c r="A40" s="6">
        <v>17506</v>
      </c>
      <c r="B40" s="6" t="s">
        <v>83</v>
      </c>
      <c r="C40" s="6" t="s">
        <v>84</v>
      </c>
      <c r="D40" s="65" t="s">
        <v>85</v>
      </c>
      <c r="E40" s="6">
        <v>6</v>
      </c>
      <c r="F40" s="6" t="s">
        <v>19</v>
      </c>
      <c r="G40" s="61">
        <v>3000000</v>
      </c>
      <c r="H40" s="6" t="s">
        <v>8</v>
      </c>
      <c r="I40" s="62">
        <v>96</v>
      </c>
      <c r="J40" s="62">
        <v>50</v>
      </c>
      <c r="K40" s="63">
        <v>0.09</v>
      </c>
      <c r="L40" s="64">
        <v>42818</v>
      </c>
      <c r="M40" s="260" t="s">
        <v>86</v>
      </c>
      <c r="N40" s="261"/>
      <c r="O40" s="261"/>
      <c r="P40" s="261"/>
      <c r="Q40" s="262"/>
    </row>
    <row r="41" spans="1:17" ht="15">
      <c r="A41" s="120">
        <v>17107</v>
      </c>
      <c r="B41" s="121" t="s">
        <v>87</v>
      </c>
      <c r="C41" s="6" t="s">
        <v>88</v>
      </c>
      <c r="D41" s="6" t="s">
        <v>89</v>
      </c>
      <c r="E41" s="6">
        <v>1</v>
      </c>
      <c r="F41" s="6" t="s">
        <v>19</v>
      </c>
      <c r="G41" s="61">
        <v>500000</v>
      </c>
      <c r="H41" s="6" t="s">
        <v>30</v>
      </c>
      <c r="I41" s="62">
        <v>49</v>
      </c>
      <c r="J41" s="62">
        <v>6</v>
      </c>
      <c r="K41" s="63">
        <v>0.09</v>
      </c>
      <c r="L41" s="64">
        <v>42828</v>
      </c>
      <c r="M41" s="260" t="s">
        <v>170</v>
      </c>
      <c r="N41" s="261"/>
      <c r="O41" s="261"/>
      <c r="P41" s="261"/>
      <c r="Q41" s="262"/>
    </row>
    <row r="42" spans="1:17" ht="15">
      <c r="A42" s="6">
        <v>17273</v>
      </c>
      <c r="B42" s="6" t="s">
        <v>90</v>
      </c>
      <c r="C42" s="65" t="s">
        <v>91</v>
      </c>
      <c r="D42" s="6" t="s">
        <v>92</v>
      </c>
      <c r="E42" s="6">
        <v>2</v>
      </c>
      <c r="F42" s="6" t="s">
        <v>93</v>
      </c>
      <c r="G42" s="61">
        <v>950000</v>
      </c>
      <c r="H42" s="6" t="s">
        <v>30</v>
      </c>
      <c r="I42" s="62">
        <v>30</v>
      </c>
      <c r="J42" s="62">
        <v>9</v>
      </c>
      <c r="K42" s="63">
        <v>0.09</v>
      </c>
      <c r="L42" s="64">
        <v>42828</v>
      </c>
      <c r="M42" s="260"/>
      <c r="N42" s="261"/>
      <c r="O42" s="261"/>
      <c r="P42" s="261"/>
      <c r="Q42" s="262"/>
    </row>
    <row r="43" spans="1:17" ht="15">
      <c r="A43" s="6">
        <v>17281</v>
      </c>
      <c r="B43" s="6" t="s">
        <v>94</v>
      </c>
      <c r="C43" s="65" t="s">
        <v>95</v>
      </c>
      <c r="D43" s="6" t="s">
        <v>96</v>
      </c>
      <c r="E43" s="6">
        <v>3</v>
      </c>
      <c r="F43" s="6" t="s">
        <v>19</v>
      </c>
      <c r="G43" s="61">
        <v>1250000</v>
      </c>
      <c r="H43" s="6" t="s">
        <v>30</v>
      </c>
      <c r="I43" s="62">
        <v>126</v>
      </c>
      <c r="J43" s="62">
        <v>11</v>
      </c>
      <c r="K43" s="63">
        <v>0.09</v>
      </c>
      <c r="L43" s="64">
        <v>42828</v>
      </c>
      <c r="M43" s="260"/>
      <c r="N43" s="261"/>
      <c r="O43" s="261"/>
      <c r="P43" s="261"/>
      <c r="Q43" s="262"/>
    </row>
    <row r="44" spans="1:17" ht="15">
      <c r="A44" s="6">
        <v>17012</v>
      </c>
      <c r="B44" s="6" t="s">
        <v>97</v>
      </c>
      <c r="C44" s="65" t="s">
        <v>95</v>
      </c>
      <c r="D44" s="6" t="s">
        <v>96</v>
      </c>
      <c r="E44" s="6">
        <v>3</v>
      </c>
      <c r="F44" s="6" t="s">
        <v>19</v>
      </c>
      <c r="G44" s="61">
        <v>3000000</v>
      </c>
      <c r="H44" s="6" t="s">
        <v>30</v>
      </c>
      <c r="I44" s="62">
        <v>74</v>
      </c>
      <c r="J44" s="62">
        <v>50</v>
      </c>
      <c r="K44" s="63">
        <v>0.09</v>
      </c>
      <c r="L44" s="64">
        <v>42828</v>
      </c>
      <c r="M44" s="260"/>
      <c r="N44" s="261"/>
      <c r="O44" s="261"/>
      <c r="P44" s="261"/>
      <c r="Q44" s="262"/>
    </row>
    <row r="45" spans="1:17" ht="15">
      <c r="A45" s="6">
        <v>17076</v>
      </c>
      <c r="B45" s="6" t="s">
        <v>98</v>
      </c>
      <c r="C45" s="6" t="s">
        <v>99</v>
      </c>
      <c r="D45" s="6" t="s">
        <v>100</v>
      </c>
      <c r="E45" s="6">
        <v>3</v>
      </c>
      <c r="F45" s="6" t="s">
        <v>19</v>
      </c>
      <c r="G45" s="61">
        <v>0</v>
      </c>
      <c r="H45" s="6" t="s">
        <v>8</v>
      </c>
      <c r="I45" s="62">
        <v>124</v>
      </c>
      <c r="J45" s="62">
        <v>21</v>
      </c>
      <c r="K45" s="63">
        <v>0.09</v>
      </c>
      <c r="L45" s="64">
        <v>42828</v>
      </c>
      <c r="M45" s="260" t="s">
        <v>149</v>
      </c>
      <c r="N45" s="261"/>
      <c r="O45" s="261"/>
      <c r="P45" s="261"/>
      <c r="Q45" s="262"/>
    </row>
    <row r="46" spans="1:17" ht="15">
      <c r="A46" s="6">
        <v>17372</v>
      </c>
      <c r="B46" s="6" t="s">
        <v>101</v>
      </c>
      <c r="C46" s="6" t="s">
        <v>102</v>
      </c>
      <c r="D46" s="6" t="s">
        <v>103</v>
      </c>
      <c r="E46" s="6">
        <v>4</v>
      </c>
      <c r="F46" s="6" t="s">
        <v>19</v>
      </c>
      <c r="G46" s="61">
        <v>740000</v>
      </c>
      <c r="H46" s="6" t="s">
        <v>30</v>
      </c>
      <c r="I46" s="62">
        <v>48</v>
      </c>
      <c r="J46" s="62">
        <v>7</v>
      </c>
      <c r="K46" s="63">
        <v>0.09</v>
      </c>
      <c r="L46" s="64">
        <v>42828</v>
      </c>
      <c r="M46" s="260"/>
      <c r="N46" s="261"/>
      <c r="O46" s="261"/>
      <c r="P46" s="261"/>
      <c r="Q46" s="262"/>
    </row>
    <row r="47" spans="1:17" ht="15">
      <c r="A47" s="6">
        <v>17208</v>
      </c>
      <c r="B47" s="6" t="s">
        <v>104</v>
      </c>
      <c r="C47" s="6" t="s">
        <v>105</v>
      </c>
      <c r="D47" s="6" t="s">
        <v>106</v>
      </c>
      <c r="E47" s="6">
        <v>6</v>
      </c>
      <c r="F47" s="6" t="s">
        <v>75</v>
      </c>
      <c r="G47" s="61">
        <v>300000</v>
      </c>
      <c r="H47" s="6" t="s">
        <v>8</v>
      </c>
      <c r="I47" s="62">
        <v>50</v>
      </c>
      <c r="J47" s="62">
        <v>5</v>
      </c>
      <c r="K47" s="63">
        <v>0.09</v>
      </c>
      <c r="L47" s="64">
        <v>42828</v>
      </c>
      <c r="M47" s="260" t="s">
        <v>170</v>
      </c>
      <c r="N47" s="261"/>
      <c r="O47" s="261"/>
      <c r="P47" s="261"/>
      <c r="Q47" s="262"/>
    </row>
    <row r="48" spans="1:17" ht="15">
      <c r="A48" s="6">
        <v>17007</v>
      </c>
      <c r="B48" s="6" t="s">
        <v>107</v>
      </c>
      <c r="C48" s="6" t="s">
        <v>108</v>
      </c>
      <c r="D48" s="6" t="s">
        <v>109</v>
      </c>
      <c r="E48" s="6">
        <v>6</v>
      </c>
      <c r="F48" s="6" t="s">
        <v>19</v>
      </c>
      <c r="G48" s="61">
        <v>1220000</v>
      </c>
      <c r="H48" s="6" t="s">
        <v>8</v>
      </c>
      <c r="I48" s="62">
        <v>44</v>
      </c>
      <c r="J48" s="62">
        <v>11</v>
      </c>
      <c r="K48" s="63">
        <v>0.09</v>
      </c>
      <c r="L48" s="64">
        <v>42828</v>
      </c>
      <c r="M48" s="260"/>
      <c r="N48" s="261"/>
      <c r="O48" s="261"/>
      <c r="P48" s="261"/>
      <c r="Q48" s="262"/>
    </row>
    <row r="49" spans="1:17" ht="15">
      <c r="A49" s="6">
        <v>17204</v>
      </c>
      <c r="B49" s="6" t="s">
        <v>110</v>
      </c>
      <c r="C49" s="6" t="s">
        <v>111</v>
      </c>
      <c r="D49" s="6" t="s">
        <v>18</v>
      </c>
      <c r="E49" s="6">
        <v>7</v>
      </c>
      <c r="F49" s="6" t="s">
        <v>19</v>
      </c>
      <c r="G49" s="61">
        <v>1935000</v>
      </c>
      <c r="H49" s="6" t="s">
        <v>8</v>
      </c>
      <c r="I49" s="62">
        <v>72</v>
      </c>
      <c r="J49" s="62">
        <v>40</v>
      </c>
      <c r="K49" s="63">
        <v>0.09</v>
      </c>
      <c r="L49" s="64">
        <v>42828</v>
      </c>
      <c r="M49" s="260" t="s">
        <v>170</v>
      </c>
      <c r="N49" s="261"/>
      <c r="O49" s="261"/>
      <c r="P49" s="261"/>
      <c r="Q49" s="262"/>
    </row>
    <row r="50" spans="1:17" ht="15">
      <c r="A50" s="6">
        <v>17179</v>
      </c>
      <c r="B50" s="6" t="s">
        <v>112</v>
      </c>
      <c r="C50" s="65" t="s">
        <v>17</v>
      </c>
      <c r="D50" s="6" t="s">
        <v>18</v>
      </c>
      <c r="E50" s="6">
        <v>7</v>
      </c>
      <c r="F50" s="6" t="s">
        <v>19</v>
      </c>
      <c r="G50" s="61">
        <v>3000000</v>
      </c>
      <c r="H50" s="6" t="s">
        <v>30</v>
      </c>
      <c r="I50" s="62">
        <v>174</v>
      </c>
      <c r="J50" s="62">
        <v>54</v>
      </c>
      <c r="K50" s="63">
        <v>0.09</v>
      </c>
      <c r="L50" s="64">
        <v>42828</v>
      </c>
      <c r="M50" s="260"/>
      <c r="N50" s="261"/>
      <c r="O50" s="261"/>
      <c r="P50" s="261"/>
      <c r="Q50" s="262"/>
    </row>
    <row r="51" spans="1:17" ht="15">
      <c r="A51" s="6">
        <v>17205</v>
      </c>
      <c r="B51" s="6" t="s">
        <v>113</v>
      </c>
      <c r="C51" s="65" t="s">
        <v>17</v>
      </c>
      <c r="D51" s="6" t="s">
        <v>18</v>
      </c>
      <c r="E51" s="6">
        <v>7</v>
      </c>
      <c r="F51" s="6" t="s">
        <v>19</v>
      </c>
      <c r="G51" s="61">
        <v>3000000</v>
      </c>
      <c r="H51" s="6" t="s">
        <v>8</v>
      </c>
      <c r="I51" s="62">
        <v>146</v>
      </c>
      <c r="J51" s="62">
        <v>53</v>
      </c>
      <c r="K51" s="63">
        <v>0.09</v>
      </c>
      <c r="L51" s="64">
        <v>42828</v>
      </c>
      <c r="M51" s="260"/>
      <c r="N51" s="261"/>
      <c r="O51" s="261"/>
      <c r="P51" s="261"/>
      <c r="Q51" s="262"/>
    </row>
    <row r="52" spans="1:17" ht="15">
      <c r="A52" s="6">
        <v>17290</v>
      </c>
      <c r="B52" s="6" t="s">
        <v>114</v>
      </c>
      <c r="C52" s="6" t="s">
        <v>115</v>
      </c>
      <c r="D52" s="6" t="s">
        <v>33</v>
      </c>
      <c r="E52" s="6">
        <v>8</v>
      </c>
      <c r="F52" s="6" t="s">
        <v>19</v>
      </c>
      <c r="G52" s="61">
        <v>2055000</v>
      </c>
      <c r="H52" s="6" t="s">
        <v>30</v>
      </c>
      <c r="I52" s="62">
        <v>45</v>
      </c>
      <c r="J52" s="62">
        <v>17</v>
      </c>
      <c r="K52" s="63">
        <v>0.09</v>
      </c>
      <c r="L52" s="64">
        <v>42828</v>
      </c>
      <c r="M52" s="260" t="s">
        <v>170</v>
      </c>
      <c r="N52" s="261"/>
      <c r="O52" s="261"/>
      <c r="P52" s="261"/>
      <c r="Q52" s="262"/>
    </row>
    <row r="53" spans="1:17" ht="15">
      <c r="A53" s="6">
        <v>17013</v>
      </c>
      <c r="B53" s="6" t="s">
        <v>116</v>
      </c>
      <c r="C53" s="65" t="s">
        <v>26</v>
      </c>
      <c r="D53" s="6" t="s">
        <v>27</v>
      </c>
      <c r="E53" s="6">
        <v>9</v>
      </c>
      <c r="F53" s="6" t="s">
        <v>19</v>
      </c>
      <c r="G53" s="61">
        <v>3000000</v>
      </c>
      <c r="H53" s="6" t="s">
        <v>8</v>
      </c>
      <c r="I53" s="62">
        <v>81</v>
      </c>
      <c r="J53" s="62">
        <v>50</v>
      </c>
      <c r="K53" s="63">
        <v>0.09</v>
      </c>
      <c r="L53" s="64">
        <v>42828</v>
      </c>
      <c r="M53" s="260"/>
      <c r="N53" s="261"/>
      <c r="O53" s="261"/>
      <c r="P53" s="261"/>
      <c r="Q53" s="262"/>
    </row>
    <row r="54" spans="1:17" ht="15">
      <c r="A54" s="6">
        <v>17026</v>
      </c>
      <c r="B54" s="6" t="s">
        <v>117</v>
      </c>
      <c r="C54" s="65" t="s">
        <v>26</v>
      </c>
      <c r="D54" s="6" t="s">
        <v>27</v>
      </c>
      <c r="E54" s="6">
        <v>9</v>
      </c>
      <c r="F54" s="6" t="s">
        <v>19</v>
      </c>
      <c r="G54" s="61">
        <v>3000000</v>
      </c>
      <c r="H54" s="6" t="s">
        <v>8</v>
      </c>
      <c r="I54" s="62">
        <v>84</v>
      </c>
      <c r="J54" s="62">
        <v>50</v>
      </c>
      <c r="K54" s="63">
        <v>0.09</v>
      </c>
      <c r="L54" s="64">
        <v>42828</v>
      </c>
      <c r="M54" s="260"/>
      <c r="N54" s="261"/>
      <c r="O54" s="261"/>
      <c r="P54" s="261"/>
      <c r="Q54" s="262"/>
    </row>
    <row r="55" spans="1:17" ht="15">
      <c r="A55" s="6">
        <v>17042</v>
      </c>
      <c r="B55" s="6" t="s">
        <v>118</v>
      </c>
      <c r="C55" s="65" t="s">
        <v>119</v>
      </c>
      <c r="D55" s="6" t="s">
        <v>78</v>
      </c>
      <c r="E55" s="6">
        <v>11</v>
      </c>
      <c r="F55" s="6" t="s">
        <v>19</v>
      </c>
      <c r="G55" s="61">
        <v>2500000</v>
      </c>
      <c r="H55" s="6" t="s">
        <v>30</v>
      </c>
      <c r="I55" s="62">
        <v>132</v>
      </c>
      <c r="J55" s="62">
        <v>42</v>
      </c>
      <c r="K55" s="63">
        <v>0.09</v>
      </c>
      <c r="L55" s="64">
        <v>42828</v>
      </c>
      <c r="M55" s="260"/>
      <c r="N55" s="261"/>
      <c r="O55" s="261"/>
      <c r="P55" s="261"/>
      <c r="Q55" s="262"/>
    </row>
    <row r="56" spans="1:17" ht="15">
      <c r="A56" s="122">
        <v>17094</v>
      </c>
      <c r="B56" s="122" t="s">
        <v>120</v>
      </c>
      <c r="C56" s="72" t="s">
        <v>119</v>
      </c>
      <c r="D56" s="122" t="s">
        <v>78</v>
      </c>
      <c r="E56" s="122">
        <v>11</v>
      </c>
      <c r="F56" s="122" t="s">
        <v>19</v>
      </c>
      <c r="G56" s="123">
        <v>2500000</v>
      </c>
      <c r="H56" s="122" t="s">
        <v>8</v>
      </c>
      <c r="I56" s="124">
        <v>128</v>
      </c>
      <c r="J56" s="124">
        <v>42</v>
      </c>
      <c r="K56" s="125">
        <v>0.09</v>
      </c>
      <c r="L56" s="126">
        <v>42828</v>
      </c>
      <c r="M56" s="280"/>
      <c r="N56" s="281"/>
      <c r="O56" s="281"/>
      <c r="P56" s="281"/>
      <c r="Q56" s="282"/>
    </row>
    <row r="57" spans="1:17" ht="15">
      <c r="A57" s="6">
        <v>17258</v>
      </c>
      <c r="B57" s="6" t="s">
        <v>123</v>
      </c>
      <c r="C57" s="65" t="s">
        <v>124</v>
      </c>
      <c r="D57" s="6" t="s">
        <v>125</v>
      </c>
      <c r="E57" s="6">
        <v>10</v>
      </c>
      <c r="F57" s="6" t="s">
        <v>19</v>
      </c>
      <c r="G57" s="61">
        <v>1000000</v>
      </c>
      <c r="H57" s="6" t="s">
        <v>8</v>
      </c>
      <c r="I57" s="62">
        <v>88</v>
      </c>
      <c r="J57" s="62">
        <v>8</v>
      </c>
      <c r="K57" s="63">
        <v>0.09</v>
      </c>
      <c r="L57" s="64">
        <v>42828</v>
      </c>
      <c r="M57" s="260" t="s">
        <v>129</v>
      </c>
      <c r="N57" s="261"/>
      <c r="O57" s="261"/>
      <c r="P57" s="261"/>
      <c r="Q57" s="262"/>
    </row>
    <row r="58" spans="1:17" ht="15">
      <c r="A58" s="6">
        <v>17069</v>
      </c>
      <c r="B58" s="6" t="s">
        <v>126</v>
      </c>
      <c r="C58" s="65" t="s">
        <v>127</v>
      </c>
      <c r="D58" s="6" t="s">
        <v>128</v>
      </c>
      <c r="E58" s="6">
        <v>8</v>
      </c>
      <c r="F58" s="6" t="s">
        <v>19</v>
      </c>
      <c r="G58" s="61">
        <v>0</v>
      </c>
      <c r="H58" s="6" t="s">
        <v>20</v>
      </c>
      <c r="I58" s="62">
        <v>100</v>
      </c>
      <c r="J58" s="62">
        <v>30</v>
      </c>
      <c r="K58" s="63">
        <v>0.09</v>
      </c>
      <c r="L58" s="64">
        <v>42828</v>
      </c>
      <c r="M58" s="260" t="s">
        <v>149</v>
      </c>
      <c r="N58" s="261"/>
      <c r="O58" s="261"/>
      <c r="P58" s="261"/>
      <c r="Q58" s="262"/>
    </row>
    <row r="59" spans="1:17" ht="15">
      <c r="A59" s="6">
        <v>17416</v>
      </c>
      <c r="B59" s="6" t="s">
        <v>139</v>
      </c>
      <c r="C59" s="65" t="s">
        <v>17</v>
      </c>
      <c r="D59" s="6" t="s">
        <v>18</v>
      </c>
      <c r="E59" s="6">
        <v>7</v>
      </c>
      <c r="F59" s="6" t="s">
        <v>19</v>
      </c>
      <c r="G59" s="61">
        <v>3000000</v>
      </c>
      <c r="H59" s="6" t="s">
        <v>8</v>
      </c>
      <c r="I59" s="62">
        <v>240</v>
      </c>
      <c r="J59" s="62">
        <v>20</v>
      </c>
      <c r="K59" s="63">
        <v>0.04</v>
      </c>
      <c r="L59" s="64">
        <v>42829</v>
      </c>
      <c r="M59" s="260"/>
      <c r="N59" s="261"/>
      <c r="O59" s="261"/>
      <c r="P59" s="261"/>
      <c r="Q59" s="262"/>
    </row>
    <row r="60" spans="1:17" ht="15">
      <c r="A60" s="287" t="s">
        <v>134</v>
      </c>
      <c r="B60" s="288"/>
      <c r="C60" s="288"/>
      <c r="D60" s="288"/>
      <c r="E60" s="288"/>
      <c r="F60" s="288"/>
      <c r="G60" s="47">
        <f>SUM(G32,G41,G45:G49,G52)</f>
        <v>8200000</v>
      </c>
      <c r="H60" s="87"/>
      <c r="I60" s="88">
        <f>SUM(I32,I41,I45,I46,I47,I48,I49,I52)</f>
        <v>545</v>
      </c>
      <c r="J60" s="88">
        <f>SUM(J32,J41,J45,J46,J47,J48,J49,J52)</f>
        <v>119</v>
      </c>
      <c r="K60" s="299"/>
      <c r="L60" s="258"/>
      <c r="M60" s="258"/>
      <c r="N60" s="258"/>
      <c r="O60" s="258"/>
      <c r="P60" s="258"/>
      <c r="Q60" s="259"/>
    </row>
    <row r="61" spans="1:17" ht="15">
      <c r="A61" s="287" t="s">
        <v>133</v>
      </c>
      <c r="B61" s="298"/>
      <c r="C61" s="298"/>
      <c r="D61" s="298"/>
      <c r="E61" s="298"/>
      <c r="F61" s="298"/>
      <c r="G61" s="61">
        <f>SUM(G33:G40,G42:G44,G50:G51,G53:G59)</f>
        <v>43381558</v>
      </c>
      <c r="H61" s="87"/>
      <c r="I61" s="127">
        <f>SUM(I33:I40,I42:I44,I50:I51,I53:I59)</f>
        <v>3310</v>
      </c>
      <c r="J61" s="127">
        <f>SUM(J33:J40,J42:J44,J50:J51,J53:J59)</f>
        <v>706</v>
      </c>
      <c r="K61" s="299"/>
      <c r="L61" s="258"/>
      <c r="M61" s="258"/>
      <c r="N61" s="258"/>
      <c r="O61" s="258"/>
      <c r="P61" s="258"/>
      <c r="Q61" s="259"/>
    </row>
    <row r="62" spans="1:17" ht="15.75">
      <c r="A62" s="311" t="s">
        <v>135</v>
      </c>
      <c r="B62" s="312"/>
      <c r="C62" s="312"/>
      <c r="D62" s="312"/>
      <c r="E62" s="312"/>
      <c r="F62" s="312"/>
      <c r="G62" s="83">
        <f>SUM(G60:G61)</f>
        <v>51581558</v>
      </c>
      <c r="H62" s="84" t="s">
        <v>6</v>
      </c>
      <c r="I62" s="90">
        <f>SUM(I60:I61)</f>
        <v>3855</v>
      </c>
      <c r="J62" s="90">
        <f>SUM(J60:J61)</f>
        <v>825</v>
      </c>
      <c r="K62" s="313"/>
      <c r="L62" s="230"/>
      <c r="M62" s="230"/>
      <c r="N62" s="230"/>
      <c r="O62" s="230"/>
      <c r="P62" s="230"/>
      <c r="Q62" s="314"/>
    </row>
    <row r="63" spans="6:7" ht="15">
      <c r="F63" s="131"/>
      <c r="G63" s="55"/>
    </row>
    <row r="64" spans="1:13" ht="15">
      <c r="A64" s="286" t="s">
        <v>136</v>
      </c>
      <c r="B64" s="286"/>
      <c r="C64" s="286"/>
      <c r="D64" s="286"/>
      <c r="E64" s="286"/>
      <c r="F64" s="286"/>
      <c r="G64" s="286"/>
      <c r="H64" s="286"/>
      <c r="I64" s="286"/>
      <c r="J64" s="286"/>
      <c r="K64" s="286"/>
      <c r="L64" s="286"/>
      <c r="M64" s="286"/>
    </row>
    <row r="65" spans="1:13" ht="15">
      <c r="A65" s="286" t="s">
        <v>29</v>
      </c>
      <c r="B65" s="286"/>
      <c r="C65" s="286"/>
      <c r="D65" s="286"/>
      <c r="E65" s="286"/>
      <c r="F65" s="286"/>
      <c r="G65" s="286"/>
      <c r="H65" s="286"/>
      <c r="I65" s="286"/>
      <c r="J65" s="286"/>
      <c r="K65" s="286"/>
      <c r="L65" s="286"/>
      <c r="M65" s="286"/>
    </row>
    <row r="66" spans="1:13" ht="15">
      <c r="A66" s="286" t="s">
        <v>24</v>
      </c>
      <c r="B66" s="286"/>
      <c r="C66" s="286"/>
      <c r="D66" s="286"/>
      <c r="E66" s="286"/>
      <c r="F66" s="286"/>
      <c r="G66" s="286"/>
      <c r="H66" s="286"/>
      <c r="I66" s="286"/>
      <c r="J66" s="286"/>
      <c r="K66" s="286"/>
      <c r="L66" s="286"/>
      <c r="M66" s="286"/>
    </row>
  </sheetData>
  <sheetProtection/>
  <mergeCells count="80">
    <mergeCell ref="A66:M66"/>
    <mergeCell ref="A61:F61"/>
    <mergeCell ref="K61:Q61"/>
    <mergeCell ref="A62:F62"/>
    <mergeCell ref="K62:Q62"/>
    <mergeCell ref="A64:M64"/>
    <mergeCell ref="A65:M65"/>
    <mergeCell ref="M56:Q56"/>
    <mergeCell ref="M57:Q57"/>
    <mergeCell ref="M58:Q58"/>
    <mergeCell ref="M59:Q59"/>
    <mergeCell ref="A60:F60"/>
    <mergeCell ref="K60:Q60"/>
    <mergeCell ref="M50:Q50"/>
    <mergeCell ref="M51:Q51"/>
    <mergeCell ref="M52:Q52"/>
    <mergeCell ref="M53:Q53"/>
    <mergeCell ref="M54:Q54"/>
    <mergeCell ref="M55:Q55"/>
    <mergeCell ref="M44:Q44"/>
    <mergeCell ref="M45:Q45"/>
    <mergeCell ref="M46:Q46"/>
    <mergeCell ref="M47:Q47"/>
    <mergeCell ref="M48:Q48"/>
    <mergeCell ref="M49:Q49"/>
    <mergeCell ref="M38:Q38"/>
    <mergeCell ref="M39:Q39"/>
    <mergeCell ref="M40:Q40"/>
    <mergeCell ref="M41:Q41"/>
    <mergeCell ref="M42:Q42"/>
    <mergeCell ref="M43:Q43"/>
    <mergeCell ref="M32:Q32"/>
    <mergeCell ref="M33:Q33"/>
    <mergeCell ref="M34:Q34"/>
    <mergeCell ref="M35:Q35"/>
    <mergeCell ref="M36:Q36"/>
    <mergeCell ref="M37:Q37"/>
    <mergeCell ref="M27:P27"/>
    <mergeCell ref="M28:P28"/>
    <mergeCell ref="M29:P29"/>
    <mergeCell ref="A30:B30"/>
    <mergeCell ref="M30:P30"/>
    <mergeCell ref="M31:Q31"/>
    <mergeCell ref="M21:Q21"/>
    <mergeCell ref="M22:Q22"/>
    <mergeCell ref="M23:Q23"/>
    <mergeCell ref="M24:Q24"/>
    <mergeCell ref="A25:F25"/>
    <mergeCell ref="K25:Q25"/>
    <mergeCell ref="M16:O16"/>
    <mergeCell ref="P16:Q16"/>
    <mergeCell ref="M17:Q17"/>
    <mergeCell ref="M18:Q18"/>
    <mergeCell ref="M19:Q19"/>
    <mergeCell ref="M20:Q20"/>
    <mergeCell ref="A15:B15"/>
    <mergeCell ref="H15:J15"/>
    <mergeCell ref="K15:L15"/>
    <mergeCell ref="A16:B16"/>
    <mergeCell ref="H16:J16"/>
    <mergeCell ref="K16:L16"/>
    <mergeCell ref="M9:Q9"/>
    <mergeCell ref="M10:Q10"/>
    <mergeCell ref="M11:Q11"/>
    <mergeCell ref="M12:Q12"/>
    <mergeCell ref="M13:Q13"/>
    <mergeCell ref="A14:F14"/>
    <mergeCell ref="K14:Q14"/>
    <mergeCell ref="M7:P7"/>
    <mergeCell ref="A8:B8"/>
    <mergeCell ref="H8:J8"/>
    <mergeCell ref="K8:L8"/>
    <mergeCell ref="M8:O8"/>
    <mergeCell ref="P8:Q8"/>
    <mergeCell ref="A1:Q1"/>
    <mergeCell ref="A2:Q2"/>
    <mergeCell ref="A3:Q3"/>
    <mergeCell ref="A4:Q4"/>
    <mergeCell ref="A5:D5"/>
    <mergeCell ref="M6:P6"/>
  </mergeCells>
  <printOptions/>
  <pageMargins left="0.7" right="0.7" top="0.75" bottom="0.75" header="0.3" footer="0.3"/>
  <pageSetup fitToHeight="2" fitToWidth="1" horizontalDpi="600" verticalDpi="600" orientation="landscape" scale="5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6">
      <selection activeCell="A3" sqref="A3:Q3"/>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165</v>
      </c>
      <c r="B2" s="219"/>
      <c r="C2" s="219"/>
      <c r="D2" s="219"/>
      <c r="E2" s="219"/>
      <c r="F2" s="219"/>
      <c r="G2" s="219"/>
      <c r="H2" s="219"/>
      <c r="I2" s="219"/>
      <c r="J2" s="219"/>
      <c r="K2" s="219"/>
      <c r="L2" s="219"/>
      <c r="M2" s="218"/>
      <c r="N2" s="218"/>
      <c r="O2" s="218"/>
      <c r="P2" s="218"/>
      <c r="Q2" s="218"/>
    </row>
    <row r="3" spans="1:17" ht="12.75" customHeight="1">
      <c r="A3" s="220" t="s">
        <v>178</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10"/>
      <c r="F5" s="110"/>
      <c r="G5" s="110"/>
      <c r="H5" s="110"/>
      <c r="I5" s="110"/>
      <c r="J5" s="110"/>
      <c r="K5" s="110"/>
      <c r="L5" s="110"/>
    </row>
    <row r="6" spans="1:17" ht="14.25" customHeight="1">
      <c r="A6" s="111"/>
      <c r="B6" s="112"/>
      <c r="C6" s="112"/>
      <c r="D6" s="112"/>
      <c r="E6" s="110"/>
      <c r="F6" s="110"/>
      <c r="G6" s="110"/>
      <c r="H6" s="110"/>
      <c r="I6" s="110"/>
      <c r="J6" s="110"/>
      <c r="K6" s="110"/>
      <c r="L6" s="110"/>
      <c r="M6" s="224" t="s">
        <v>132</v>
      </c>
      <c r="N6" s="224"/>
      <c r="O6" s="224"/>
      <c r="P6" s="224"/>
      <c r="Q6" s="82">
        <v>4000000</v>
      </c>
    </row>
    <row r="7" spans="1:17" ht="14.25" customHeight="1">
      <c r="A7" s="111"/>
      <c r="B7" s="112"/>
      <c r="C7" s="112"/>
      <c r="D7" s="112"/>
      <c r="E7" s="110"/>
      <c r="F7" s="110"/>
      <c r="G7" s="110"/>
      <c r="H7" s="110"/>
      <c r="I7" s="110"/>
      <c r="J7" s="110"/>
      <c r="K7" s="110"/>
      <c r="L7" s="110"/>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158</v>
      </c>
      <c r="N10" s="237"/>
      <c r="O10" s="237"/>
      <c r="P10" s="237"/>
      <c r="Q10" s="238"/>
    </row>
    <row r="11" spans="1:17" ht="15" customHeight="1">
      <c r="A11" s="6">
        <v>17502</v>
      </c>
      <c r="B11" s="6" t="s">
        <v>35</v>
      </c>
      <c r="C11" s="5" t="s">
        <v>22</v>
      </c>
      <c r="D11" s="5" t="s">
        <v>23</v>
      </c>
      <c r="E11" s="6">
        <v>9</v>
      </c>
      <c r="F11" s="5" t="s">
        <v>19</v>
      </c>
      <c r="G11" s="7">
        <v>300000</v>
      </c>
      <c r="H11" s="5" t="s">
        <v>20</v>
      </c>
      <c r="I11" s="11">
        <v>49</v>
      </c>
      <c r="J11" s="35">
        <v>13</v>
      </c>
      <c r="K11" s="9">
        <v>0.09</v>
      </c>
      <c r="L11" s="10">
        <v>42744</v>
      </c>
      <c r="M11" s="236" t="s">
        <v>156</v>
      </c>
      <c r="N11" s="237"/>
      <c r="O11" s="237"/>
      <c r="P11" s="237"/>
      <c r="Q11" s="238"/>
    </row>
    <row r="12" spans="1:17" ht="15" customHeight="1">
      <c r="A12" s="6">
        <v>17423</v>
      </c>
      <c r="B12" s="6" t="s">
        <v>142</v>
      </c>
      <c r="C12" s="5" t="s">
        <v>143</v>
      </c>
      <c r="D12" s="5" t="s">
        <v>144</v>
      </c>
      <c r="E12" s="6">
        <v>3</v>
      </c>
      <c r="F12" s="5" t="s">
        <v>19</v>
      </c>
      <c r="G12" s="7">
        <v>800000</v>
      </c>
      <c r="H12" s="5" t="s">
        <v>8</v>
      </c>
      <c r="I12" s="11">
        <v>270</v>
      </c>
      <c r="J12" s="41">
        <v>7</v>
      </c>
      <c r="K12" s="9">
        <v>0.04</v>
      </c>
      <c r="L12" s="10">
        <v>42845</v>
      </c>
      <c r="M12" s="236"/>
      <c r="N12" s="242"/>
      <c r="O12" s="242"/>
      <c r="P12" s="242"/>
      <c r="Q12" s="243"/>
    </row>
    <row r="13" spans="1:17" ht="15" customHeight="1">
      <c r="A13" s="6">
        <v>17500</v>
      </c>
      <c r="B13" s="6" t="s">
        <v>25</v>
      </c>
      <c r="C13" s="5" t="s">
        <v>17</v>
      </c>
      <c r="D13" s="5" t="s">
        <v>18</v>
      </c>
      <c r="E13" s="6">
        <v>7</v>
      </c>
      <c r="F13" s="5" t="s">
        <v>19</v>
      </c>
      <c r="G13" s="7">
        <v>1500000</v>
      </c>
      <c r="H13" s="5" t="s">
        <v>20</v>
      </c>
      <c r="I13" s="11">
        <v>29</v>
      </c>
      <c r="J13" s="41">
        <v>29</v>
      </c>
      <c r="K13" s="9"/>
      <c r="L13" s="10">
        <v>42929</v>
      </c>
      <c r="M13" s="236"/>
      <c r="N13" s="242"/>
      <c r="O13" s="242"/>
      <c r="P13" s="242"/>
      <c r="Q13" s="243"/>
    </row>
    <row r="14" spans="1:17" ht="15">
      <c r="A14" s="294" t="s">
        <v>39</v>
      </c>
      <c r="B14" s="295"/>
      <c r="C14" s="295"/>
      <c r="D14" s="295"/>
      <c r="E14" s="295"/>
      <c r="F14" s="295"/>
      <c r="G14" s="60">
        <f>SUM(G10:G13)</f>
        <v>3200000</v>
      </c>
      <c r="H14" s="58" t="s">
        <v>6</v>
      </c>
      <c r="I14" s="38">
        <f>SUM(I10:I11)</f>
        <v>107</v>
      </c>
      <c r="J14" s="46">
        <f>SUM(J10:J11)</f>
        <v>23</v>
      </c>
      <c r="K14" s="319"/>
      <c r="L14" s="320"/>
      <c r="M14" s="320"/>
      <c r="N14" s="320"/>
      <c r="O14" s="320"/>
      <c r="P14" s="320"/>
      <c r="Q14" s="321"/>
    </row>
    <row r="15" spans="1:17" ht="15" customHeight="1">
      <c r="A15" s="253"/>
      <c r="B15" s="253"/>
      <c r="C15" s="2"/>
      <c r="D15" s="2"/>
      <c r="E15" s="2"/>
      <c r="F15" s="2"/>
      <c r="G15" s="2"/>
      <c r="H15" s="310"/>
      <c r="I15" s="227"/>
      <c r="J15" s="227"/>
      <c r="K15" s="228"/>
      <c r="L15" s="229"/>
      <c r="M15" s="13"/>
      <c r="N15" s="13"/>
      <c r="O15" s="13"/>
      <c r="P15" s="13"/>
      <c r="Q15" s="49"/>
    </row>
    <row r="16" spans="1:17" ht="15.75">
      <c r="A16" s="253" t="s">
        <v>11</v>
      </c>
      <c r="B16" s="253"/>
      <c r="C16" s="14"/>
      <c r="D16" s="14"/>
      <c r="E16" s="15"/>
      <c r="F16" s="14"/>
      <c r="G16" s="16"/>
      <c r="H16" s="226"/>
      <c r="I16" s="227"/>
      <c r="J16" s="227"/>
      <c r="K16" s="228"/>
      <c r="L16" s="229"/>
      <c r="M16" s="254" t="s">
        <v>45</v>
      </c>
      <c r="N16" s="254"/>
      <c r="O16" s="254"/>
      <c r="P16" s="255">
        <v>4723589</v>
      </c>
      <c r="Q16" s="256"/>
    </row>
    <row r="17" spans="1:17" ht="64.5" customHeight="1">
      <c r="A17" s="4" t="s">
        <v>0</v>
      </c>
      <c r="B17" s="4" t="s">
        <v>1</v>
      </c>
      <c r="C17" s="4" t="s">
        <v>2</v>
      </c>
      <c r="D17" s="4" t="s">
        <v>3</v>
      </c>
      <c r="E17" s="4" t="s">
        <v>4</v>
      </c>
      <c r="F17" s="4" t="s">
        <v>13</v>
      </c>
      <c r="G17" s="4" t="s">
        <v>152</v>
      </c>
      <c r="H17" s="4" t="s">
        <v>5</v>
      </c>
      <c r="I17" s="4" t="s">
        <v>6</v>
      </c>
      <c r="J17" s="4" t="s">
        <v>21</v>
      </c>
      <c r="K17" s="4" t="s">
        <v>14</v>
      </c>
      <c r="L17" s="4" t="s">
        <v>15</v>
      </c>
      <c r="M17" s="233" t="s">
        <v>7</v>
      </c>
      <c r="N17" s="234"/>
      <c r="O17" s="234"/>
      <c r="P17" s="234"/>
      <c r="Q17" s="235"/>
    </row>
    <row r="18" spans="1:17" ht="15">
      <c r="A18" s="6">
        <v>17505</v>
      </c>
      <c r="B18" s="39" t="s">
        <v>55</v>
      </c>
      <c r="C18" s="39" t="s">
        <v>56</v>
      </c>
      <c r="D18" s="39" t="s">
        <v>56</v>
      </c>
      <c r="E18" s="39">
        <v>12</v>
      </c>
      <c r="F18" s="39" t="s">
        <v>19</v>
      </c>
      <c r="G18" s="42">
        <v>0</v>
      </c>
      <c r="H18" s="39" t="s">
        <v>8</v>
      </c>
      <c r="I18" s="48">
        <v>104</v>
      </c>
      <c r="J18" s="48">
        <v>34</v>
      </c>
      <c r="K18" s="44">
        <v>0.09</v>
      </c>
      <c r="L18" s="45">
        <v>42824</v>
      </c>
      <c r="M18" s="257" t="s">
        <v>153</v>
      </c>
      <c r="N18" s="258"/>
      <c r="O18" s="258"/>
      <c r="P18" s="258"/>
      <c r="Q18" s="259"/>
    </row>
    <row r="19" spans="1:17" ht="15">
      <c r="A19" s="6">
        <v>17504</v>
      </c>
      <c r="B19" s="39" t="s">
        <v>54</v>
      </c>
      <c r="C19" s="39" t="s">
        <v>57</v>
      </c>
      <c r="D19" s="39" t="s">
        <v>58</v>
      </c>
      <c r="E19" s="39">
        <v>7</v>
      </c>
      <c r="F19" s="39" t="s">
        <v>19</v>
      </c>
      <c r="G19" s="42">
        <v>0</v>
      </c>
      <c r="H19" s="39" t="s">
        <v>30</v>
      </c>
      <c r="I19" s="48">
        <v>244</v>
      </c>
      <c r="J19" s="48">
        <v>34</v>
      </c>
      <c r="K19" s="44">
        <v>0.09</v>
      </c>
      <c r="L19" s="45">
        <v>42824</v>
      </c>
      <c r="M19" s="257" t="s">
        <v>150</v>
      </c>
      <c r="N19" s="258"/>
      <c r="O19" s="258"/>
      <c r="P19" s="258"/>
      <c r="Q19" s="259"/>
    </row>
    <row r="20" spans="1:17" ht="15">
      <c r="A20" s="6">
        <v>17509</v>
      </c>
      <c r="B20" s="39" t="s">
        <v>72</v>
      </c>
      <c r="C20" s="39" t="s">
        <v>73</v>
      </c>
      <c r="D20" s="39" t="s">
        <v>74</v>
      </c>
      <c r="E20" s="39">
        <v>10</v>
      </c>
      <c r="F20" s="39" t="s">
        <v>75</v>
      </c>
      <c r="G20" s="42">
        <v>2000000</v>
      </c>
      <c r="H20" s="39" t="s">
        <v>8</v>
      </c>
      <c r="I20" s="48">
        <v>50</v>
      </c>
      <c r="J20" s="48">
        <v>50</v>
      </c>
      <c r="K20" s="44"/>
      <c r="L20" s="45">
        <v>42825</v>
      </c>
      <c r="M20" s="257"/>
      <c r="N20" s="258"/>
      <c r="O20" s="258"/>
      <c r="P20" s="258"/>
      <c r="Q20" s="259"/>
    </row>
    <row r="21" spans="1:17" ht="15">
      <c r="A21" s="6">
        <v>17738</v>
      </c>
      <c r="B21" s="6" t="s">
        <v>76</v>
      </c>
      <c r="C21" s="6" t="s">
        <v>77</v>
      </c>
      <c r="D21" s="6" t="s">
        <v>78</v>
      </c>
      <c r="E21" s="6">
        <v>11</v>
      </c>
      <c r="F21" s="6" t="s">
        <v>19</v>
      </c>
      <c r="G21" s="61">
        <v>0</v>
      </c>
      <c r="H21" s="6" t="s">
        <v>8</v>
      </c>
      <c r="I21" s="62">
        <v>50</v>
      </c>
      <c r="J21" s="62">
        <v>27</v>
      </c>
      <c r="K21" s="63">
        <v>0.09</v>
      </c>
      <c r="L21" s="64">
        <v>42828</v>
      </c>
      <c r="M21" s="260" t="s">
        <v>153</v>
      </c>
      <c r="N21" s="261"/>
      <c r="O21" s="261"/>
      <c r="P21" s="261"/>
      <c r="Q21" s="262"/>
    </row>
    <row r="22" spans="1:17" ht="15">
      <c r="A22" s="6">
        <v>17165</v>
      </c>
      <c r="B22" s="6" t="s">
        <v>79</v>
      </c>
      <c r="C22" s="6" t="s">
        <v>80</v>
      </c>
      <c r="D22" s="6" t="s">
        <v>81</v>
      </c>
      <c r="E22" s="6">
        <v>7</v>
      </c>
      <c r="F22" s="6" t="s">
        <v>19</v>
      </c>
      <c r="G22" s="61">
        <v>0</v>
      </c>
      <c r="H22" s="6" t="s">
        <v>8</v>
      </c>
      <c r="I22" s="62">
        <v>80</v>
      </c>
      <c r="J22" s="62">
        <v>20</v>
      </c>
      <c r="K22" s="63">
        <v>0.09</v>
      </c>
      <c r="L22" s="64">
        <v>42828</v>
      </c>
      <c r="M22" s="260" t="s">
        <v>149</v>
      </c>
      <c r="N22" s="261"/>
      <c r="O22" s="261"/>
      <c r="P22" s="261"/>
      <c r="Q22" s="262"/>
    </row>
    <row r="23" spans="1:17" ht="15">
      <c r="A23" s="6">
        <v>17508</v>
      </c>
      <c r="B23" s="6" t="s">
        <v>64</v>
      </c>
      <c r="C23" s="6" t="s">
        <v>65</v>
      </c>
      <c r="D23" s="6" t="s">
        <v>66</v>
      </c>
      <c r="E23" s="6">
        <v>13</v>
      </c>
      <c r="F23" s="6" t="s">
        <v>19</v>
      </c>
      <c r="G23" s="61">
        <v>1686330</v>
      </c>
      <c r="H23" s="6" t="s">
        <v>8</v>
      </c>
      <c r="I23" s="62">
        <v>24</v>
      </c>
      <c r="J23" s="62">
        <v>24</v>
      </c>
      <c r="K23" s="63"/>
      <c r="L23" s="64">
        <v>42837</v>
      </c>
      <c r="M23" s="260"/>
      <c r="N23" s="261"/>
      <c r="O23" s="261"/>
      <c r="P23" s="261"/>
      <c r="Q23" s="262"/>
    </row>
    <row r="24" spans="1:17" ht="15">
      <c r="A24" s="113">
        <v>17510</v>
      </c>
      <c r="B24" s="113" t="s">
        <v>160</v>
      </c>
      <c r="C24" s="113" t="s">
        <v>159</v>
      </c>
      <c r="D24" s="113" t="s">
        <v>161</v>
      </c>
      <c r="E24" s="113">
        <v>8</v>
      </c>
      <c r="F24" s="113" t="s">
        <v>19</v>
      </c>
      <c r="G24" s="114">
        <v>2200000</v>
      </c>
      <c r="H24" s="113" t="s">
        <v>20</v>
      </c>
      <c r="I24" s="115">
        <v>30</v>
      </c>
      <c r="J24" s="115">
        <v>30</v>
      </c>
      <c r="K24" s="116"/>
      <c r="L24" s="117">
        <v>42923</v>
      </c>
      <c r="M24" s="315"/>
      <c r="N24" s="316"/>
      <c r="O24" s="316"/>
      <c r="P24" s="316"/>
      <c r="Q24" s="317"/>
    </row>
    <row r="25" spans="1:17" ht="15">
      <c r="A25" s="287" t="s">
        <v>40</v>
      </c>
      <c r="B25" s="288"/>
      <c r="C25" s="288"/>
      <c r="D25" s="288"/>
      <c r="E25" s="288"/>
      <c r="F25" s="288"/>
      <c r="G25" s="17">
        <f>SUM(G18:G23)</f>
        <v>3686330</v>
      </c>
      <c r="H25" s="59" t="s">
        <v>6</v>
      </c>
      <c r="I25" s="37">
        <f>SUM(I18:I23)</f>
        <v>552</v>
      </c>
      <c r="J25" s="37">
        <f>SUM(J18:J23)</f>
        <v>189</v>
      </c>
      <c r="K25" s="318"/>
      <c r="L25" s="307"/>
      <c r="M25" s="307"/>
      <c r="N25" s="307"/>
      <c r="O25" s="307"/>
      <c r="P25" s="307"/>
      <c r="Q25" s="308"/>
    </row>
    <row r="26" spans="1:17" ht="15">
      <c r="A26" s="22"/>
      <c r="B26" s="25"/>
      <c r="C26" s="25"/>
      <c r="D26" s="25"/>
      <c r="E26" s="25"/>
      <c r="F26" s="25"/>
      <c r="G26" s="26"/>
      <c r="H26" s="27"/>
      <c r="I26" s="27"/>
      <c r="J26" s="27"/>
      <c r="K26" s="31"/>
      <c r="L26" s="32"/>
      <c r="M26" s="33"/>
      <c r="N26" s="33"/>
      <c r="O26" s="33"/>
      <c r="P26" s="33"/>
      <c r="Q26" s="34"/>
    </row>
    <row r="27" spans="1:17" ht="15">
      <c r="A27" s="22"/>
      <c r="B27" s="23"/>
      <c r="C27" s="23"/>
      <c r="D27" s="23"/>
      <c r="E27" s="23"/>
      <c r="F27" s="23"/>
      <c r="G27" s="78"/>
      <c r="H27" s="79"/>
      <c r="I27" s="79"/>
      <c r="J27" s="79"/>
      <c r="K27" s="80"/>
      <c r="L27" s="81"/>
      <c r="M27" s="224" t="s">
        <v>166</v>
      </c>
      <c r="N27" s="224"/>
      <c r="O27" s="224"/>
      <c r="P27" s="224"/>
      <c r="Q27" s="82">
        <v>15326316</v>
      </c>
    </row>
    <row r="28" spans="1:17" ht="15">
      <c r="A28" s="22"/>
      <c r="B28" s="23"/>
      <c r="C28" s="23"/>
      <c r="D28" s="23"/>
      <c r="E28" s="23"/>
      <c r="F28" s="23"/>
      <c r="G28" s="78"/>
      <c r="H28" s="79"/>
      <c r="I28" s="79"/>
      <c r="J28" s="79"/>
      <c r="K28" s="80"/>
      <c r="L28" s="81"/>
      <c r="M28" s="271" t="s">
        <v>167</v>
      </c>
      <c r="N28" s="271"/>
      <c r="O28" s="271"/>
      <c r="P28" s="271"/>
      <c r="Q28" s="101">
        <v>7000000</v>
      </c>
    </row>
    <row r="29" spans="1:17" ht="15">
      <c r="A29" s="22"/>
      <c r="B29" s="23"/>
      <c r="C29" s="23"/>
      <c r="D29" s="23"/>
      <c r="E29" s="23"/>
      <c r="F29" s="23"/>
      <c r="G29" s="78"/>
      <c r="H29" s="79"/>
      <c r="I29" s="79"/>
      <c r="J29" s="79"/>
      <c r="K29" s="80"/>
      <c r="L29" s="81"/>
      <c r="M29" s="272" t="s">
        <v>168</v>
      </c>
      <c r="N29" s="272"/>
      <c r="O29" s="272"/>
      <c r="P29" s="272"/>
      <c r="Q29" s="91">
        <v>10799235</v>
      </c>
    </row>
    <row r="30" spans="1:17" ht="15.75" customHeight="1">
      <c r="A30" s="253" t="s">
        <v>8</v>
      </c>
      <c r="B30" s="253"/>
      <c r="C30" s="24"/>
      <c r="D30" s="24"/>
      <c r="E30" s="24"/>
      <c r="F30" s="24"/>
      <c r="G30" s="24"/>
      <c r="H30" s="24"/>
      <c r="I30" s="24"/>
      <c r="J30" s="24"/>
      <c r="K30" s="24"/>
      <c r="L30" s="24"/>
      <c r="M30" s="230" t="s">
        <v>138</v>
      </c>
      <c r="N30" s="230"/>
      <c r="O30" s="230"/>
      <c r="P30" s="230"/>
      <c r="Q30" s="109">
        <f>SUM(Q27:Q29)</f>
        <v>33125551</v>
      </c>
    </row>
    <row r="31" spans="1:17" ht="44.25" customHeight="1">
      <c r="A31" s="4" t="s">
        <v>0</v>
      </c>
      <c r="B31" s="4" t="s">
        <v>1</v>
      </c>
      <c r="C31" s="4" t="s">
        <v>2</v>
      </c>
      <c r="D31" s="4" t="s">
        <v>3</v>
      </c>
      <c r="E31" s="4" t="s">
        <v>4</v>
      </c>
      <c r="F31" s="4" t="s">
        <v>13</v>
      </c>
      <c r="G31" s="4" t="s">
        <v>152</v>
      </c>
      <c r="H31" s="4" t="s">
        <v>5</v>
      </c>
      <c r="I31" s="4" t="s">
        <v>6</v>
      </c>
      <c r="J31" s="4" t="s">
        <v>21</v>
      </c>
      <c r="K31" s="4" t="s">
        <v>14</v>
      </c>
      <c r="L31" s="4" t="s">
        <v>15</v>
      </c>
      <c r="M31" s="233" t="s">
        <v>7</v>
      </c>
      <c r="N31" s="234"/>
      <c r="O31" s="234"/>
      <c r="P31" s="234"/>
      <c r="Q31" s="235"/>
    </row>
    <row r="32" spans="1:17" ht="15">
      <c r="A32" s="6">
        <v>17503</v>
      </c>
      <c r="B32" s="39" t="s">
        <v>31</v>
      </c>
      <c r="C32" s="39" t="s">
        <v>32</v>
      </c>
      <c r="D32" s="39" t="s">
        <v>33</v>
      </c>
      <c r="E32" s="39">
        <v>8</v>
      </c>
      <c r="F32" s="39" t="s">
        <v>19</v>
      </c>
      <c r="G32" s="42">
        <v>1450000</v>
      </c>
      <c r="H32" s="39" t="s">
        <v>30</v>
      </c>
      <c r="I32" s="48">
        <v>113</v>
      </c>
      <c r="J32" s="48">
        <v>12</v>
      </c>
      <c r="K32" s="44">
        <v>0.09</v>
      </c>
      <c r="L32" s="45">
        <v>42744</v>
      </c>
      <c r="M32" s="257" t="s">
        <v>162</v>
      </c>
      <c r="N32" s="258"/>
      <c r="O32" s="258"/>
      <c r="P32" s="258"/>
      <c r="Q32" s="259"/>
    </row>
    <row r="33" spans="1:17" ht="15">
      <c r="A33" s="6">
        <v>17402</v>
      </c>
      <c r="B33" s="6" t="s">
        <v>43</v>
      </c>
      <c r="C33" s="65" t="s">
        <v>17</v>
      </c>
      <c r="D33" s="6" t="s">
        <v>18</v>
      </c>
      <c r="E33" s="6">
        <v>7</v>
      </c>
      <c r="F33" s="6" t="s">
        <v>19</v>
      </c>
      <c r="G33" s="61">
        <v>3000000</v>
      </c>
      <c r="H33" s="6" t="s">
        <v>8</v>
      </c>
      <c r="I33" s="62">
        <v>324</v>
      </c>
      <c r="J33" s="62">
        <v>50</v>
      </c>
      <c r="K33" s="63">
        <v>0.04</v>
      </c>
      <c r="L33" s="118">
        <v>42744</v>
      </c>
      <c r="M33" s="260" t="s">
        <v>162</v>
      </c>
      <c r="N33" s="261"/>
      <c r="O33" s="261"/>
      <c r="P33" s="261"/>
      <c r="Q33" s="262"/>
    </row>
    <row r="34" spans="1:17" ht="15">
      <c r="A34" s="6">
        <v>17403</v>
      </c>
      <c r="B34" s="6" t="s">
        <v>44</v>
      </c>
      <c r="C34" s="65" t="s">
        <v>26</v>
      </c>
      <c r="D34" s="6" t="s">
        <v>27</v>
      </c>
      <c r="E34" s="6">
        <v>9</v>
      </c>
      <c r="F34" s="6" t="s">
        <v>19</v>
      </c>
      <c r="G34" s="61">
        <v>0</v>
      </c>
      <c r="H34" s="6" t="s">
        <v>8</v>
      </c>
      <c r="I34" s="62">
        <v>324</v>
      </c>
      <c r="J34" s="62">
        <v>50</v>
      </c>
      <c r="K34" s="63">
        <v>0.04</v>
      </c>
      <c r="L34" s="118">
        <v>42744</v>
      </c>
      <c r="M34" s="260" t="s">
        <v>149</v>
      </c>
      <c r="N34" s="261"/>
      <c r="O34" s="261"/>
      <c r="P34" s="261"/>
      <c r="Q34" s="262"/>
    </row>
    <row r="35" spans="1:17" ht="15" customHeight="1">
      <c r="A35" s="6">
        <v>17404</v>
      </c>
      <c r="B35" s="6" t="s">
        <v>51</v>
      </c>
      <c r="C35" s="65" t="s">
        <v>17</v>
      </c>
      <c r="D35" s="6" t="s">
        <v>18</v>
      </c>
      <c r="E35" s="6">
        <v>7</v>
      </c>
      <c r="F35" s="6" t="s">
        <v>19</v>
      </c>
      <c r="G35" s="61">
        <v>3000000</v>
      </c>
      <c r="H35" s="6" t="s">
        <v>8</v>
      </c>
      <c r="I35" s="62">
        <v>304</v>
      </c>
      <c r="J35" s="62">
        <v>23</v>
      </c>
      <c r="K35" s="119">
        <v>0.04</v>
      </c>
      <c r="L35" s="118">
        <v>42769</v>
      </c>
      <c r="M35" s="309"/>
      <c r="N35" s="242"/>
      <c r="O35" s="242"/>
      <c r="P35" s="242"/>
      <c r="Q35" s="243"/>
    </row>
    <row r="36" spans="1:17" ht="15" customHeight="1">
      <c r="A36" s="6">
        <v>17405</v>
      </c>
      <c r="B36" s="6" t="s">
        <v>52</v>
      </c>
      <c r="C36" s="65" t="s">
        <v>17</v>
      </c>
      <c r="D36" s="6" t="s">
        <v>18</v>
      </c>
      <c r="E36" s="6">
        <v>7</v>
      </c>
      <c r="F36" s="6" t="s">
        <v>19</v>
      </c>
      <c r="G36" s="61">
        <v>2590000</v>
      </c>
      <c r="H36" s="6" t="s">
        <v>8</v>
      </c>
      <c r="I36" s="62">
        <v>263</v>
      </c>
      <c r="J36" s="62">
        <v>22</v>
      </c>
      <c r="K36" s="63">
        <v>0.04</v>
      </c>
      <c r="L36" s="64">
        <v>42769</v>
      </c>
      <c r="M36" s="260" t="s">
        <v>62</v>
      </c>
      <c r="N36" s="261"/>
      <c r="O36" s="261"/>
      <c r="P36" s="261"/>
      <c r="Q36" s="262"/>
    </row>
    <row r="37" spans="1:17" ht="15" customHeight="1">
      <c r="A37" s="6">
        <v>17409</v>
      </c>
      <c r="B37" s="6" t="s">
        <v>61</v>
      </c>
      <c r="C37" s="65" t="s">
        <v>17</v>
      </c>
      <c r="D37" s="6" t="s">
        <v>18</v>
      </c>
      <c r="E37" s="6">
        <v>7</v>
      </c>
      <c r="F37" s="6" t="s">
        <v>19</v>
      </c>
      <c r="G37" s="61">
        <v>2900000</v>
      </c>
      <c r="H37" s="6" t="s">
        <v>8</v>
      </c>
      <c r="I37" s="62">
        <v>264</v>
      </c>
      <c r="J37" s="62">
        <v>21</v>
      </c>
      <c r="K37" s="63">
        <v>0.04</v>
      </c>
      <c r="L37" s="64">
        <v>42801</v>
      </c>
      <c r="M37" s="260" t="s">
        <v>63</v>
      </c>
      <c r="N37" s="261"/>
      <c r="O37" s="261"/>
      <c r="P37" s="261"/>
      <c r="Q37" s="262"/>
    </row>
    <row r="38" spans="1:17" ht="15">
      <c r="A38" s="6">
        <v>17401</v>
      </c>
      <c r="B38" s="6" t="s">
        <v>68</v>
      </c>
      <c r="C38" s="65" t="s">
        <v>69</v>
      </c>
      <c r="D38" s="6" t="s">
        <v>70</v>
      </c>
      <c r="E38" s="6">
        <v>11</v>
      </c>
      <c r="F38" s="6" t="s">
        <v>19</v>
      </c>
      <c r="G38" s="61">
        <v>2691558</v>
      </c>
      <c r="H38" s="6" t="s">
        <v>8</v>
      </c>
      <c r="I38" s="62">
        <v>242</v>
      </c>
      <c r="J38" s="62">
        <v>21</v>
      </c>
      <c r="K38" s="63">
        <v>0.04</v>
      </c>
      <c r="L38" s="64">
        <v>42804</v>
      </c>
      <c r="M38" s="260" t="s">
        <v>71</v>
      </c>
      <c r="N38" s="261"/>
      <c r="O38" s="261"/>
      <c r="P38" s="261"/>
      <c r="Q38" s="262"/>
    </row>
    <row r="39" spans="1:17" ht="15">
      <c r="A39" s="6">
        <v>17507</v>
      </c>
      <c r="B39" s="6" t="s">
        <v>121</v>
      </c>
      <c r="C39" s="65" t="s">
        <v>26</v>
      </c>
      <c r="D39" s="6" t="s">
        <v>27</v>
      </c>
      <c r="E39" s="6">
        <v>9</v>
      </c>
      <c r="F39" s="6" t="s">
        <v>19</v>
      </c>
      <c r="G39" s="61">
        <v>0</v>
      </c>
      <c r="H39" s="6" t="s">
        <v>8</v>
      </c>
      <c r="I39" s="62">
        <v>90</v>
      </c>
      <c r="J39" s="62">
        <v>50</v>
      </c>
      <c r="K39" s="63">
        <v>0.09</v>
      </c>
      <c r="L39" s="118">
        <v>42817</v>
      </c>
      <c r="M39" s="260" t="s">
        <v>153</v>
      </c>
      <c r="N39" s="261"/>
      <c r="O39" s="261"/>
      <c r="P39" s="261"/>
      <c r="Q39" s="262"/>
    </row>
    <row r="40" spans="1:17" ht="15">
      <c r="A40" s="6">
        <v>17506</v>
      </c>
      <c r="B40" s="6" t="s">
        <v>83</v>
      </c>
      <c r="C40" s="6" t="s">
        <v>84</v>
      </c>
      <c r="D40" s="65" t="s">
        <v>85</v>
      </c>
      <c r="E40" s="6">
        <v>6</v>
      </c>
      <c r="F40" s="6" t="s">
        <v>19</v>
      </c>
      <c r="G40" s="61">
        <v>3000000</v>
      </c>
      <c r="H40" s="6" t="s">
        <v>8</v>
      </c>
      <c r="I40" s="62">
        <v>96</v>
      </c>
      <c r="J40" s="62">
        <v>50</v>
      </c>
      <c r="K40" s="63">
        <v>0.09</v>
      </c>
      <c r="L40" s="64">
        <v>42818</v>
      </c>
      <c r="M40" s="260" t="s">
        <v>86</v>
      </c>
      <c r="N40" s="261"/>
      <c r="O40" s="261"/>
      <c r="P40" s="261"/>
      <c r="Q40" s="262"/>
    </row>
    <row r="41" spans="1:17" ht="15">
      <c r="A41" s="120">
        <v>17107</v>
      </c>
      <c r="B41" s="121" t="s">
        <v>87</v>
      </c>
      <c r="C41" s="6" t="s">
        <v>88</v>
      </c>
      <c r="D41" s="6" t="s">
        <v>89</v>
      </c>
      <c r="E41" s="6">
        <v>1</v>
      </c>
      <c r="F41" s="6" t="s">
        <v>19</v>
      </c>
      <c r="G41" s="61">
        <v>500000</v>
      </c>
      <c r="H41" s="6" t="s">
        <v>30</v>
      </c>
      <c r="I41" s="62">
        <v>49</v>
      </c>
      <c r="J41" s="62">
        <v>6</v>
      </c>
      <c r="K41" s="63">
        <v>0.09</v>
      </c>
      <c r="L41" s="64">
        <v>42828</v>
      </c>
      <c r="M41" s="260" t="s">
        <v>163</v>
      </c>
      <c r="N41" s="261"/>
      <c r="O41" s="261"/>
      <c r="P41" s="261"/>
      <c r="Q41" s="262"/>
    </row>
    <row r="42" spans="1:17" ht="15">
      <c r="A42" s="6">
        <v>17273</v>
      </c>
      <c r="B42" s="6" t="s">
        <v>90</v>
      </c>
      <c r="C42" s="65" t="s">
        <v>91</v>
      </c>
      <c r="D42" s="6" t="s">
        <v>92</v>
      </c>
      <c r="E42" s="6">
        <v>2</v>
      </c>
      <c r="F42" s="6" t="s">
        <v>93</v>
      </c>
      <c r="G42" s="61">
        <v>950000</v>
      </c>
      <c r="H42" s="6" t="s">
        <v>30</v>
      </c>
      <c r="I42" s="62">
        <v>30</v>
      </c>
      <c r="J42" s="62">
        <v>9</v>
      </c>
      <c r="K42" s="63">
        <v>0.09</v>
      </c>
      <c r="L42" s="64">
        <v>42828</v>
      </c>
      <c r="M42" s="260"/>
      <c r="N42" s="261"/>
      <c r="O42" s="261"/>
      <c r="P42" s="261"/>
      <c r="Q42" s="262"/>
    </row>
    <row r="43" spans="1:17" ht="15">
      <c r="A43" s="6">
        <v>17281</v>
      </c>
      <c r="B43" s="6" t="s">
        <v>94</v>
      </c>
      <c r="C43" s="65" t="s">
        <v>95</v>
      </c>
      <c r="D43" s="6" t="s">
        <v>96</v>
      </c>
      <c r="E43" s="6">
        <v>3</v>
      </c>
      <c r="F43" s="6" t="s">
        <v>19</v>
      </c>
      <c r="G43" s="61">
        <v>1250000</v>
      </c>
      <c r="H43" s="6" t="s">
        <v>30</v>
      </c>
      <c r="I43" s="62">
        <v>126</v>
      </c>
      <c r="J43" s="62">
        <v>11</v>
      </c>
      <c r="K43" s="63">
        <v>0.09</v>
      </c>
      <c r="L43" s="64">
        <v>42828</v>
      </c>
      <c r="M43" s="260"/>
      <c r="N43" s="261"/>
      <c r="O43" s="261"/>
      <c r="P43" s="261"/>
      <c r="Q43" s="262"/>
    </row>
    <row r="44" spans="1:17" ht="15">
      <c r="A44" s="6">
        <v>17012</v>
      </c>
      <c r="B44" s="6" t="s">
        <v>97</v>
      </c>
      <c r="C44" s="65" t="s">
        <v>95</v>
      </c>
      <c r="D44" s="6" t="s">
        <v>96</v>
      </c>
      <c r="E44" s="6">
        <v>3</v>
      </c>
      <c r="F44" s="6" t="s">
        <v>19</v>
      </c>
      <c r="G44" s="61">
        <v>3000000</v>
      </c>
      <c r="H44" s="6" t="s">
        <v>30</v>
      </c>
      <c r="I44" s="62">
        <v>74</v>
      </c>
      <c r="J44" s="62">
        <v>50</v>
      </c>
      <c r="K44" s="63">
        <v>0.09</v>
      </c>
      <c r="L44" s="64">
        <v>42828</v>
      </c>
      <c r="M44" s="260"/>
      <c r="N44" s="261"/>
      <c r="O44" s="261"/>
      <c r="P44" s="261"/>
      <c r="Q44" s="262"/>
    </row>
    <row r="45" spans="1:17" ht="15">
      <c r="A45" s="6">
        <v>17076</v>
      </c>
      <c r="B45" s="6" t="s">
        <v>98</v>
      </c>
      <c r="C45" s="6" t="s">
        <v>99</v>
      </c>
      <c r="D45" s="6" t="s">
        <v>100</v>
      </c>
      <c r="E45" s="6">
        <v>3</v>
      </c>
      <c r="F45" s="6" t="s">
        <v>19</v>
      </c>
      <c r="G45" s="61">
        <v>0</v>
      </c>
      <c r="H45" s="6" t="s">
        <v>8</v>
      </c>
      <c r="I45" s="62">
        <v>124</v>
      </c>
      <c r="J45" s="62">
        <v>21</v>
      </c>
      <c r="K45" s="63">
        <v>0.09</v>
      </c>
      <c r="L45" s="64">
        <v>42828</v>
      </c>
      <c r="M45" s="260" t="s">
        <v>149</v>
      </c>
      <c r="N45" s="261"/>
      <c r="O45" s="261"/>
      <c r="P45" s="261"/>
      <c r="Q45" s="262"/>
    </row>
    <row r="46" spans="1:17" ht="15">
      <c r="A46" s="6">
        <v>17372</v>
      </c>
      <c r="B46" s="6" t="s">
        <v>101</v>
      </c>
      <c r="C46" s="6" t="s">
        <v>102</v>
      </c>
      <c r="D46" s="6" t="s">
        <v>103</v>
      </c>
      <c r="E46" s="6">
        <v>4</v>
      </c>
      <c r="F46" s="6" t="s">
        <v>19</v>
      </c>
      <c r="G46" s="61">
        <v>740000</v>
      </c>
      <c r="H46" s="6" t="s">
        <v>30</v>
      </c>
      <c r="I46" s="62">
        <v>48</v>
      </c>
      <c r="J46" s="62">
        <v>7</v>
      </c>
      <c r="K46" s="63">
        <v>0.09</v>
      </c>
      <c r="L46" s="64">
        <v>42828</v>
      </c>
      <c r="M46" s="260" t="s">
        <v>163</v>
      </c>
      <c r="N46" s="261"/>
      <c r="O46" s="261"/>
      <c r="P46" s="261"/>
      <c r="Q46" s="262"/>
    </row>
    <row r="47" spans="1:17" ht="15">
      <c r="A47" s="6">
        <v>17208</v>
      </c>
      <c r="B47" s="6" t="s">
        <v>104</v>
      </c>
      <c r="C47" s="6" t="s">
        <v>105</v>
      </c>
      <c r="D47" s="6" t="s">
        <v>106</v>
      </c>
      <c r="E47" s="6">
        <v>6</v>
      </c>
      <c r="F47" s="6" t="s">
        <v>75</v>
      </c>
      <c r="G47" s="61">
        <v>300000</v>
      </c>
      <c r="H47" s="6" t="s">
        <v>8</v>
      </c>
      <c r="I47" s="62">
        <v>50</v>
      </c>
      <c r="J47" s="62">
        <v>5</v>
      </c>
      <c r="K47" s="63">
        <v>0.09</v>
      </c>
      <c r="L47" s="64">
        <v>42828</v>
      </c>
      <c r="M47" s="260" t="s">
        <v>163</v>
      </c>
      <c r="N47" s="261"/>
      <c r="O47" s="261"/>
      <c r="P47" s="261"/>
      <c r="Q47" s="262"/>
    </row>
    <row r="48" spans="1:17" ht="15">
      <c r="A48" s="6">
        <v>17007</v>
      </c>
      <c r="B48" s="6" t="s">
        <v>107</v>
      </c>
      <c r="C48" s="6" t="s">
        <v>108</v>
      </c>
      <c r="D48" s="6" t="s">
        <v>109</v>
      </c>
      <c r="E48" s="6">
        <v>6</v>
      </c>
      <c r="F48" s="6" t="s">
        <v>19</v>
      </c>
      <c r="G48" s="61">
        <v>1220000</v>
      </c>
      <c r="H48" s="6" t="s">
        <v>8</v>
      </c>
      <c r="I48" s="62">
        <v>44</v>
      </c>
      <c r="J48" s="62">
        <v>11</v>
      </c>
      <c r="K48" s="63">
        <v>0.09</v>
      </c>
      <c r="L48" s="64">
        <v>42828</v>
      </c>
      <c r="M48" s="260" t="s">
        <v>164</v>
      </c>
      <c r="N48" s="261"/>
      <c r="O48" s="261"/>
      <c r="P48" s="261"/>
      <c r="Q48" s="262"/>
    </row>
    <row r="49" spans="1:17" ht="15">
      <c r="A49" s="6">
        <v>17204</v>
      </c>
      <c r="B49" s="6" t="s">
        <v>110</v>
      </c>
      <c r="C49" s="6" t="s">
        <v>111</v>
      </c>
      <c r="D49" s="6" t="s">
        <v>18</v>
      </c>
      <c r="E49" s="6">
        <v>7</v>
      </c>
      <c r="F49" s="6" t="s">
        <v>19</v>
      </c>
      <c r="G49" s="61">
        <v>1935000</v>
      </c>
      <c r="H49" s="6" t="s">
        <v>8</v>
      </c>
      <c r="I49" s="62">
        <v>72</v>
      </c>
      <c r="J49" s="62">
        <v>40</v>
      </c>
      <c r="K49" s="63">
        <v>0.09</v>
      </c>
      <c r="L49" s="64">
        <v>42828</v>
      </c>
      <c r="M49" s="260" t="s">
        <v>163</v>
      </c>
      <c r="N49" s="261"/>
      <c r="O49" s="261"/>
      <c r="P49" s="261"/>
      <c r="Q49" s="262"/>
    </row>
    <row r="50" spans="1:17" ht="15">
      <c r="A50" s="6">
        <v>17179</v>
      </c>
      <c r="B50" s="6" t="s">
        <v>112</v>
      </c>
      <c r="C50" s="65" t="s">
        <v>17</v>
      </c>
      <c r="D50" s="6" t="s">
        <v>18</v>
      </c>
      <c r="E50" s="6">
        <v>7</v>
      </c>
      <c r="F50" s="6" t="s">
        <v>19</v>
      </c>
      <c r="G50" s="61">
        <v>3000000</v>
      </c>
      <c r="H50" s="6" t="s">
        <v>30</v>
      </c>
      <c r="I50" s="62">
        <v>174</v>
      </c>
      <c r="J50" s="62">
        <v>54</v>
      </c>
      <c r="K50" s="63">
        <v>0.09</v>
      </c>
      <c r="L50" s="64">
        <v>42828</v>
      </c>
      <c r="M50" s="260"/>
      <c r="N50" s="261"/>
      <c r="O50" s="261"/>
      <c r="P50" s="261"/>
      <c r="Q50" s="262"/>
    </row>
    <row r="51" spans="1:17" ht="15">
      <c r="A51" s="6">
        <v>17205</v>
      </c>
      <c r="B51" s="6" t="s">
        <v>113</v>
      </c>
      <c r="C51" s="65" t="s">
        <v>17</v>
      </c>
      <c r="D51" s="6" t="s">
        <v>18</v>
      </c>
      <c r="E51" s="6">
        <v>7</v>
      </c>
      <c r="F51" s="6" t="s">
        <v>19</v>
      </c>
      <c r="G51" s="61">
        <v>3000000</v>
      </c>
      <c r="H51" s="6" t="s">
        <v>8</v>
      </c>
      <c r="I51" s="62">
        <v>146</v>
      </c>
      <c r="J51" s="62">
        <v>53</v>
      </c>
      <c r="K51" s="63">
        <v>0.09</v>
      </c>
      <c r="L51" s="64">
        <v>42828</v>
      </c>
      <c r="M51" s="260"/>
      <c r="N51" s="261"/>
      <c r="O51" s="261"/>
      <c r="P51" s="261"/>
      <c r="Q51" s="262"/>
    </row>
    <row r="52" spans="1:17" ht="15">
      <c r="A52" s="6">
        <v>17290</v>
      </c>
      <c r="B52" s="6" t="s">
        <v>114</v>
      </c>
      <c r="C52" s="6" t="s">
        <v>115</v>
      </c>
      <c r="D52" s="6" t="s">
        <v>33</v>
      </c>
      <c r="E52" s="6">
        <v>8</v>
      </c>
      <c r="F52" s="6" t="s">
        <v>19</v>
      </c>
      <c r="G52" s="61">
        <v>2055000</v>
      </c>
      <c r="H52" s="6" t="s">
        <v>30</v>
      </c>
      <c r="I52" s="62">
        <v>45</v>
      </c>
      <c r="J52" s="62">
        <v>17</v>
      </c>
      <c r="K52" s="63">
        <v>0.09</v>
      </c>
      <c r="L52" s="64">
        <v>42828</v>
      </c>
      <c r="M52" s="260" t="s">
        <v>163</v>
      </c>
      <c r="N52" s="261"/>
      <c r="O52" s="261"/>
      <c r="P52" s="261"/>
      <c r="Q52" s="262"/>
    </row>
    <row r="53" spans="1:17" ht="15">
      <c r="A53" s="6">
        <v>17013</v>
      </c>
      <c r="B53" s="6" t="s">
        <v>116</v>
      </c>
      <c r="C53" s="65" t="s">
        <v>26</v>
      </c>
      <c r="D53" s="6" t="s">
        <v>27</v>
      </c>
      <c r="E53" s="6">
        <v>9</v>
      </c>
      <c r="F53" s="6" t="s">
        <v>19</v>
      </c>
      <c r="G53" s="61">
        <v>3000000</v>
      </c>
      <c r="H53" s="6" t="s">
        <v>8</v>
      </c>
      <c r="I53" s="62">
        <v>81</v>
      </c>
      <c r="J53" s="62">
        <v>50</v>
      </c>
      <c r="K53" s="63">
        <v>0.09</v>
      </c>
      <c r="L53" s="64">
        <v>42828</v>
      </c>
      <c r="M53" s="260"/>
      <c r="N53" s="261"/>
      <c r="O53" s="261"/>
      <c r="P53" s="261"/>
      <c r="Q53" s="262"/>
    </row>
    <row r="54" spans="1:17" ht="15">
      <c r="A54" s="6">
        <v>17026</v>
      </c>
      <c r="B54" s="6" t="s">
        <v>117</v>
      </c>
      <c r="C54" s="65" t="s">
        <v>26</v>
      </c>
      <c r="D54" s="6" t="s">
        <v>27</v>
      </c>
      <c r="E54" s="6">
        <v>9</v>
      </c>
      <c r="F54" s="6" t="s">
        <v>19</v>
      </c>
      <c r="G54" s="61">
        <v>3000000</v>
      </c>
      <c r="H54" s="6" t="s">
        <v>8</v>
      </c>
      <c r="I54" s="62">
        <v>84</v>
      </c>
      <c r="J54" s="62">
        <v>50</v>
      </c>
      <c r="K54" s="63">
        <v>0.09</v>
      </c>
      <c r="L54" s="64">
        <v>42828</v>
      </c>
      <c r="M54" s="260"/>
      <c r="N54" s="261"/>
      <c r="O54" s="261"/>
      <c r="P54" s="261"/>
      <c r="Q54" s="262"/>
    </row>
    <row r="55" spans="1:17" ht="15">
      <c r="A55" s="6">
        <v>17042</v>
      </c>
      <c r="B55" s="6" t="s">
        <v>118</v>
      </c>
      <c r="C55" s="65" t="s">
        <v>119</v>
      </c>
      <c r="D55" s="6" t="s">
        <v>78</v>
      </c>
      <c r="E55" s="6">
        <v>11</v>
      </c>
      <c r="F55" s="6" t="s">
        <v>19</v>
      </c>
      <c r="G55" s="61">
        <v>2500000</v>
      </c>
      <c r="H55" s="6" t="s">
        <v>30</v>
      </c>
      <c r="I55" s="62">
        <v>132</v>
      </c>
      <c r="J55" s="62">
        <v>42</v>
      </c>
      <c r="K55" s="63">
        <v>0.09</v>
      </c>
      <c r="L55" s="64">
        <v>42828</v>
      </c>
      <c r="M55" s="260"/>
      <c r="N55" s="261"/>
      <c r="O55" s="261"/>
      <c r="P55" s="261"/>
      <c r="Q55" s="262"/>
    </row>
    <row r="56" spans="1:17" ht="15">
      <c r="A56" s="122">
        <v>17094</v>
      </c>
      <c r="B56" s="122" t="s">
        <v>120</v>
      </c>
      <c r="C56" s="72" t="s">
        <v>119</v>
      </c>
      <c r="D56" s="122" t="s">
        <v>78</v>
      </c>
      <c r="E56" s="122">
        <v>11</v>
      </c>
      <c r="F56" s="122" t="s">
        <v>19</v>
      </c>
      <c r="G56" s="123">
        <v>2500000</v>
      </c>
      <c r="H56" s="122" t="s">
        <v>8</v>
      </c>
      <c r="I56" s="124">
        <v>128</v>
      </c>
      <c r="J56" s="124">
        <v>42</v>
      </c>
      <c r="K56" s="125">
        <v>0.09</v>
      </c>
      <c r="L56" s="126">
        <v>42828</v>
      </c>
      <c r="M56" s="280"/>
      <c r="N56" s="281"/>
      <c r="O56" s="281"/>
      <c r="P56" s="281"/>
      <c r="Q56" s="282"/>
    </row>
    <row r="57" spans="1:17" ht="15">
      <c r="A57" s="6">
        <v>17258</v>
      </c>
      <c r="B57" s="6" t="s">
        <v>123</v>
      </c>
      <c r="C57" s="65" t="s">
        <v>124</v>
      </c>
      <c r="D57" s="6" t="s">
        <v>125</v>
      </c>
      <c r="E57" s="6">
        <v>10</v>
      </c>
      <c r="F57" s="6" t="s">
        <v>19</v>
      </c>
      <c r="G57" s="61">
        <v>1000000</v>
      </c>
      <c r="H57" s="6" t="s">
        <v>8</v>
      </c>
      <c r="I57" s="62">
        <v>88</v>
      </c>
      <c r="J57" s="62">
        <v>8</v>
      </c>
      <c r="K57" s="63">
        <v>0.09</v>
      </c>
      <c r="L57" s="64">
        <v>42828</v>
      </c>
      <c r="M57" s="260" t="s">
        <v>129</v>
      </c>
      <c r="N57" s="261"/>
      <c r="O57" s="261"/>
      <c r="P57" s="261"/>
      <c r="Q57" s="262"/>
    </row>
    <row r="58" spans="1:17" ht="15">
      <c r="A58" s="6">
        <v>17069</v>
      </c>
      <c r="B58" s="6" t="s">
        <v>126</v>
      </c>
      <c r="C58" s="65" t="s">
        <v>127</v>
      </c>
      <c r="D58" s="6" t="s">
        <v>128</v>
      </c>
      <c r="E58" s="6">
        <v>8</v>
      </c>
      <c r="F58" s="6" t="s">
        <v>19</v>
      </c>
      <c r="G58" s="61">
        <v>0</v>
      </c>
      <c r="H58" s="6" t="s">
        <v>20</v>
      </c>
      <c r="I58" s="62">
        <v>100</v>
      </c>
      <c r="J58" s="62">
        <v>30</v>
      </c>
      <c r="K58" s="63">
        <v>0.09</v>
      </c>
      <c r="L58" s="64">
        <v>42828</v>
      </c>
      <c r="M58" s="260" t="s">
        <v>149</v>
      </c>
      <c r="N58" s="261"/>
      <c r="O58" s="261"/>
      <c r="P58" s="261"/>
      <c r="Q58" s="262"/>
    </row>
    <row r="59" spans="1:17" ht="15">
      <c r="A59" s="6">
        <v>17416</v>
      </c>
      <c r="B59" s="6" t="s">
        <v>139</v>
      </c>
      <c r="C59" s="65" t="s">
        <v>17</v>
      </c>
      <c r="D59" s="6" t="s">
        <v>18</v>
      </c>
      <c r="E59" s="6">
        <v>7</v>
      </c>
      <c r="F59" s="6" t="s">
        <v>19</v>
      </c>
      <c r="G59" s="61">
        <v>3000000</v>
      </c>
      <c r="H59" s="6" t="s">
        <v>8</v>
      </c>
      <c r="I59" s="62">
        <v>240</v>
      </c>
      <c r="J59" s="62">
        <v>20</v>
      </c>
      <c r="K59" s="63">
        <v>0.04</v>
      </c>
      <c r="L59" s="64">
        <v>42829</v>
      </c>
      <c r="M59" s="260"/>
      <c r="N59" s="261"/>
      <c r="O59" s="261"/>
      <c r="P59" s="261"/>
      <c r="Q59" s="262"/>
    </row>
    <row r="60" spans="1:17" ht="15">
      <c r="A60" s="287" t="s">
        <v>134</v>
      </c>
      <c r="B60" s="288"/>
      <c r="C60" s="288"/>
      <c r="D60" s="288"/>
      <c r="E60" s="288"/>
      <c r="F60" s="288"/>
      <c r="G60" s="47">
        <f>SUM(G32,G41,G45:G49,G52)</f>
        <v>8200000</v>
      </c>
      <c r="H60" s="87"/>
      <c r="I60" s="88">
        <f>SUM(I32,I41,I45,I46,I47,I48,I49,I52)</f>
        <v>545</v>
      </c>
      <c r="J60" s="88">
        <f>SUM(J32,J41,J45,J46,J47,J48,J49,J52)</f>
        <v>119</v>
      </c>
      <c r="K60" s="299"/>
      <c r="L60" s="258"/>
      <c r="M60" s="258"/>
      <c r="N60" s="258"/>
      <c r="O60" s="258"/>
      <c r="P60" s="258"/>
      <c r="Q60" s="259"/>
    </row>
    <row r="61" spans="1:17" ht="15">
      <c r="A61" s="287" t="s">
        <v>133</v>
      </c>
      <c r="B61" s="298"/>
      <c r="C61" s="298"/>
      <c r="D61" s="298"/>
      <c r="E61" s="298"/>
      <c r="F61" s="298"/>
      <c r="G61" s="61">
        <f>SUM(G33:G40,G42:G44,G50:G51,G53:G59)</f>
        <v>43381558</v>
      </c>
      <c r="H61" s="87"/>
      <c r="I61" s="127">
        <f>SUM(I33:I40,I42:I44,I50:I51,I53:I59)</f>
        <v>3310</v>
      </c>
      <c r="J61" s="127">
        <f>SUM(J33:J40,J42:J44,J50:J51,J53:J59)</f>
        <v>706</v>
      </c>
      <c r="K61" s="299"/>
      <c r="L61" s="258"/>
      <c r="M61" s="258"/>
      <c r="N61" s="258"/>
      <c r="O61" s="258"/>
      <c r="P61" s="258"/>
      <c r="Q61" s="259"/>
    </row>
    <row r="62" spans="1:17" ht="15.75">
      <c r="A62" s="311" t="s">
        <v>135</v>
      </c>
      <c r="B62" s="312"/>
      <c r="C62" s="312"/>
      <c r="D62" s="312"/>
      <c r="E62" s="312"/>
      <c r="F62" s="312"/>
      <c r="G62" s="83">
        <f>SUM(G60:G61)</f>
        <v>51581558</v>
      </c>
      <c r="H62" s="84" t="s">
        <v>6</v>
      </c>
      <c r="I62" s="90">
        <f>SUM(I60:I61)</f>
        <v>3855</v>
      </c>
      <c r="J62" s="90">
        <f>SUM(J60:J61)</f>
        <v>825</v>
      </c>
      <c r="K62" s="313"/>
      <c r="L62" s="230"/>
      <c r="M62" s="230"/>
      <c r="N62" s="230"/>
      <c r="O62" s="230"/>
      <c r="P62" s="230"/>
      <c r="Q62" s="314"/>
    </row>
    <row r="63" spans="6:7" ht="15">
      <c r="F63" s="108"/>
      <c r="G63" s="55"/>
    </row>
    <row r="64" spans="1:13" ht="15">
      <c r="A64" s="286" t="s">
        <v>136</v>
      </c>
      <c r="B64" s="286"/>
      <c r="C64" s="286"/>
      <c r="D64" s="286"/>
      <c r="E64" s="286"/>
      <c r="F64" s="286"/>
      <c r="G64" s="286"/>
      <c r="H64" s="286"/>
      <c r="I64" s="286"/>
      <c r="J64" s="286"/>
      <c r="K64" s="286"/>
      <c r="L64" s="286"/>
      <c r="M64" s="286"/>
    </row>
    <row r="65" spans="1:13" ht="15">
      <c r="A65" s="286" t="s">
        <v>29</v>
      </c>
      <c r="B65" s="286"/>
      <c r="C65" s="286"/>
      <c r="D65" s="286"/>
      <c r="E65" s="286"/>
      <c r="F65" s="286"/>
      <c r="G65" s="286"/>
      <c r="H65" s="286"/>
      <c r="I65" s="286"/>
      <c r="J65" s="286"/>
      <c r="K65" s="286"/>
      <c r="L65" s="286"/>
      <c r="M65" s="286"/>
    </row>
    <row r="66" spans="1:13" ht="15">
      <c r="A66" s="286" t="s">
        <v>24</v>
      </c>
      <c r="B66" s="286"/>
      <c r="C66" s="286"/>
      <c r="D66" s="286"/>
      <c r="E66" s="286"/>
      <c r="F66" s="286"/>
      <c r="G66" s="286"/>
      <c r="H66" s="286"/>
      <c r="I66" s="286"/>
      <c r="J66" s="286"/>
      <c r="K66" s="286"/>
      <c r="L66" s="286"/>
      <c r="M66" s="286"/>
    </row>
  </sheetData>
  <sheetProtection/>
  <mergeCells count="80">
    <mergeCell ref="A1:Q1"/>
    <mergeCell ref="A2:Q2"/>
    <mergeCell ref="A3:Q3"/>
    <mergeCell ref="A4:Q4"/>
    <mergeCell ref="A5:D5"/>
    <mergeCell ref="M6:P6"/>
    <mergeCell ref="M7:P7"/>
    <mergeCell ref="A8:B8"/>
    <mergeCell ref="H8:J8"/>
    <mergeCell ref="K8:L8"/>
    <mergeCell ref="M8:O8"/>
    <mergeCell ref="P8:Q8"/>
    <mergeCell ref="M9:Q9"/>
    <mergeCell ref="M10:Q10"/>
    <mergeCell ref="M11:Q11"/>
    <mergeCell ref="M13:Q13"/>
    <mergeCell ref="A14:F14"/>
    <mergeCell ref="K14:Q14"/>
    <mergeCell ref="A15:B15"/>
    <mergeCell ref="H15:J15"/>
    <mergeCell ref="K15:L15"/>
    <mergeCell ref="A16:B16"/>
    <mergeCell ref="H16:J16"/>
    <mergeCell ref="K16:L16"/>
    <mergeCell ref="M16:O16"/>
    <mergeCell ref="P16:Q16"/>
    <mergeCell ref="M17:Q17"/>
    <mergeCell ref="M18:Q18"/>
    <mergeCell ref="M19:Q19"/>
    <mergeCell ref="M20:Q20"/>
    <mergeCell ref="M21:Q21"/>
    <mergeCell ref="M22:Q22"/>
    <mergeCell ref="M23:Q23"/>
    <mergeCell ref="A25:F25"/>
    <mergeCell ref="K25:Q25"/>
    <mergeCell ref="M27:P27"/>
    <mergeCell ref="M28:P28"/>
    <mergeCell ref="M29:P29"/>
    <mergeCell ref="A30:B30"/>
    <mergeCell ref="M30:P30"/>
    <mergeCell ref="M31:Q31"/>
    <mergeCell ref="M32:Q32"/>
    <mergeCell ref="M33:Q33"/>
    <mergeCell ref="M34:Q34"/>
    <mergeCell ref="M35:Q35"/>
    <mergeCell ref="M36:Q36"/>
    <mergeCell ref="M37:Q37"/>
    <mergeCell ref="M38:Q38"/>
    <mergeCell ref="M39:Q39"/>
    <mergeCell ref="M40:Q40"/>
    <mergeCell ref="M41:Q41"/>
    <mergeCell ref="M42:Q42"/>
    <mergeCell ref="M43:Q43"/>
    <mergeCell ref="M44:Q44"/>
    <mergeCell ref="M45:Q45"/>
    <mergeCell ref="M46:Q46"/>
    <mergeCell ref="M47:Q47"/>
    <mergeCell ref="M48:Q48"/>
    <mergeCell ref="M49:Q49"/>
    <mergeCell ref="M50:Q50"/>
    <mergeCell ref="A60:F60"/>
    <mergeCell ref="K60:Q60"/>
    <mergeCell ref="A61:F61"/>
    <mergeCell ref="K61:Q61"/>
    <mergeCell ref="M51:Q51"/>
    <mergeCell ref="M52:Q52"/>
    <mergeCell ref="M53:Q53"/>
    <mergeCell ref="M54:Q54"/>
    <mergeCell ref="M55:Q55"/>
    <mergeCell ref="M56:Q56"/>
    <mergeCell ref="A62:F62"/>
    <mergeCell ref="K62:Q62"/>
    <mergeCell ref="A64:M64"/>
    <mergeCell ref="A65:M65"/>
    <mergeCell ref="A66:M66"/>
    <mergeCell ref="M12:Q12"/>
    <mergeCell ref="M59:Q59"/>
    <mergeCell ref="M57:Q57"/>
    <mergeCell ref="M58:Q58"/>
    <mergeCell ref="M24:Q24"/>
  </mergeCells>
  <printOptions/>
  <pageMargins left="0.7" right="0.7" top="0.75" bottom="0.75" header="0.3" footer="0.3"/>
  <pageSetup fitToHeight="2"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65"/>
  <sheetViews>
    <sheetView showGridLines="0" workbookViewId="0" topLeftCell="A1">
      <selection activeCell="A3" sqref="A3:Q3"/>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218"/>
      <c r="B1" s="218"/>
      <c r="C1" s="218"/>
      <c r="D1" s="218"/>
      <c r="E1" s="218"/>
      <c r="F1" s="218"/>
      <c r="G1" s="218"/>
      <c r="H1" s="218"/>
      <c r="I1" s="218"/>
      <c r="J1" s="218"/>
      <c r="K1" s="218"/>
      <c r="L1" s="218"/>
      <c r="M1" s="218"/>
      <c r="N1" s="218"/>
      <c r="O1" s="218"/>
      <c r="P1" s="218"/>
      <c r="Q1" s="218"/>
    </row>
    <row r="2" spans="1:17" ht="18" customHeight="1">
      <c r="A2" s="219" t="s">
        <v>154</v>
      </c>
      <c r="B2" s="219"/>
      <c r="C2" s="219"/>
      <c r="D2" s="219"/>
      <c r="E2" s="219"/>
      <c r="F2" s="219"/>
      <c r="G2" s="219"/>
      <c r="H2" s="219"/>
      <c r="I2" s="219"/>
      <c r="J2" s="219"/>
      <c r="K2" s="219"/>
      <c r="L2" s="219"/>
      <c r="M2" s="218"/>
      <c r="N2" s="218"/>
      <c r="O2" s="218"/>
      <c r="P2" s="218"/>
      <c r="Q2" s="218"/>
    </row>
    <row r="3" spans="1:17" ht="12.75" customHeight="1">
      <c r="A3" s="220" t="s">
        <v>178</v>
      </c>
      <c r="B3" s="220"/>
      <c r="C3" s="220"/>
      <c r="D3" s="220"/>
      <c r="E3" s="220"/>
      <c r="F3" s="220"/>
      <c r="G3" s="220"/>
      <c r="H3" s="220"/>
      <c r="I3" s="220"/>
      <c r="J3" s="220"/>
      <c r="K3" s="220"/>
      <c r="L3" s="220"/>
      <c r="M3" s="218"/>
      <c r="N3" s="218"/>
      <c r="O3" s="218"/>
      <c r="P3" s="218"/>
      <c r="Q3" s="218"/>
    </row>
    <row r="4" spans="1:17" ht="60" customHeight="1">
      <c r="A4" s="221" t="s">
        <v>48</v>
      </c>
      <c r="B4" s="221"/>
      <c r="C4" s="221"/>
      <c r="D4" s="221"/>
      <c r="E4" s="221"/>
      <c r="F4" s="221"/>
      <c r="G4" s="221"/>
      <c r="H4" s="221"/>
      <c r="I4" s="221"/>
      <c r="J4" s="221"/>
      <c r="K4" s="221"/>
      <c r="L4" s="221"/>
      <c r="M4" s="218"/>
      <c r="N4" s="218"/>
      <c r="O4" s="218"/>
      <c r="P4" s="218"/>
      <c r="Q4" s="218"/>
    </row>
    <row r="5" spans="1:12" ht="14.25" customHeight="1">
      <c r="A5" s="222" t="s">
        <v>137</v>
      </c>
      <c r="B5" s="223"/>
      <c r="C5" s="223"/>
      <c r="D5" s="223"/>
      <c r="E5" s="104"/>
      <c r="F5" s="104"/>
      <c r="G5" s="104"/>
      <c r="H5" s="104"/>
      <c r="I5" s="104"/>
      <c r="J5" s="104"/>
      <c r="K5" s="104"/>
      <c r="L5" s="104"/>
    </row>
    <row r="6" spans="1:17" ht="14.25" customHeight="1">
      <c r="A6" s="106"/>
      <c r="B6" s="107"/>
      <c r="C6" s="107"/>
      <c r="D6" s="107"/>
      <c r="E6" s="105"/>
      <c r="F6" s="105"/>
      <c r="G6" s="105"/>
      <c r="H6" s="105"/>
      <c r="I6" s="105"/>
      <c r="J6" s="105"/>
      <c r="K6" s="105"/>
      <c r="L6" s="105"/>
      <c r="M6" s="224" t="s">
        <v>132</v>
      </c>
      <c r="N6" s="224"/>
      <c r="O6" s="224"/>
      <c r="P6" s="224"/>
      <c r="Q6" s="82">
        <v>4000000</v>
      </c>
    </row>
    <row r="7" spans="1:17" ht="14.25" customHeight="1">
      <c r="A7" s="106"/>
      <c r="B7" s="107"/>
      <c r="C7" s="107"/>
      <c r="D7" s="107"/>
      <c r="E7" s="105"/>
      <c r="F7" s="105"/>
      <c r="G7" s="105"/>
      <c r="H7" s="105"/>
      <c r="I7" s="105"/>
      <c r="J7" s="105"/>
      <c r="K7" s="105"/>
      <c r="L7" s="105"/>
      <c r="M7" s="224" t="s">
        <v>157</v>
      </c>
      <c r="N7" s="224"/>
      <c r="O7" s="224"/>
      <c r="P7" s="224"/>
      <c r="Q7" s="82">
        <v>4310529</v>
      </c>
    </row>
    <row r="8" spans="1:17" ht="15.75">
      <c r="A8" s="225" t="s">
        <v>47</v>
      </c>
      <c r="B8" s="225"/>
      <c r="C8" s="2"/>
      <c r="D8" s="2"/>
      <c r="E8" s="2"/>
      <c r="F8" s="2"/>
      <c r="G8" s="3"/>
      <c r="H8" s="226"/>
      <c r="I8" s="227"/>
      <c r="J8" s="227"/>
      <c r="K8" s="228"/>
      <c r="L8" s="229"/>
      <c r="M8" s="230" t="s">
        <v>45</v>
      </c>
      <c r="N8" s="230"/>
      <c r="O8" s="230"/>
      <c r="P8" s="231">
        <v>8310529</v>
      </c>
      <c r="Q8" s="232"/>
    </row>
    <row r="9" spans="1:17" ht="64.5" customHeight="1">
      <c r="A9" s="4" t="s">
        <v>10</v>
      </c>
      <c r="B9" s="4" t="s">
        <v>1</v>
      </c>
      <c r="C9" s="4" t="s">
        <v>2</v>
      </c>
      <c r="D9" s="4" t="s">
        <v>3</v>
      </c>
      <c r="E9" s="4" t="s">
        <v>4</v>
      </c>
      <c r="F9" s="4" t="s">
        <v>13</v>
      </c>
      <c r="G9" s="4" t="s">
        <v>152</v>
      </c>
      <c r="H9" s="4" t="s">
        <v>5</v>
      </c>
      <c r="I9" s="4" t="s">
        <v>6</v>
      </c>
      <c r="J9" s="4" t="s">
        <v>21</v>
      </c>
      <c r="K9" s="4" t="s">
        <v>14</v>
      </c>
      <c r="L9" s="4" t="s">
        <v>15</v>
      </c>
      <c r="M9" s="233" t="s">
        <v>7</v>
      </c>
      <c r="N9" s="234"/>
      <c r="O9" s="234"/>
      <c r="P9" s="234"/>
      <c r="Q9" s="235"/>
    </row>
    <row r="10" spans="1:17" ht="15">
      <c r="A10" s="6">
        <v>17501</v>
      </c>
      <c r="B10" s="6" t="s">
        <v>34</v>
      </c>
      <c r="C10" s="5" t="s">
        <v>17</v>
      </c>
      <c r="D10" s="5" t="s">
        <v>18</v>
      </c>
      <c r="E10" s="6">
        <v>7</v>
      </c>
      <c r="F10" s="5" t="s">
        <v>19</v>
      </c>
      <c r="G10" s="7">
        <v>600000</v>
      </c>
      <c r="H10" s="5" t="s">
        <v>20</v>
      </c>
      <c r="I10" s="8">
        <v>58</v>
      </c>
      <c r="J10" s="35">
        <v>10</v>
      </c>
      <c r="K10" s="9">
        <v>0.09</v>
      </c>
      <c r="L10" s="10">
        <v>42744</v>
      </c>
      <c r="M10" s="236" t="s">
        <v>155</v>
      </c>
      <c r="N10" s="237"/>
      <c r="O10" s="237"/>
      <c r="P10" s="237"/>
      <c r="Q10" s="238"/>
    </row>
    <row r="11" spans="1:17" ht="15" customHeight="1">
      <c r="A11" s="6">
        <v>17502</v>
      </c>
      <c r="B11" s="6" t="s">
        <v>35</v>
      </c>
      <c r="C11" s="5" t="s">
        <v>22</v>
      </c>
      <c r="D11" s="5" t="s">
        <v>23</v>
      </c>
      <c r="E11" s="6">
        <v>9</v>
      </c>
      <c r="F11" s="5" t="s">
        <v>19</v>
      </c>
      <c r="G11" s="7">
        <v>300000</v>
      </c>
      <c r="H11" s="5" t="s">
        <v>20</v>
      </c>
      <c r="I11" s="11">
        <v>49</v>
      </c>
      <c r="J11" s="35">
        <v>13</v>
      </c>
      <c r="K11" s="9">
        <v>0.09</v>
      </c>
      <c r="L11" s="10">
        <v>42744</v>
      </c>
      <c r="M11" s="236" t="s">
        <v>156</v>
      </c>
      <c r="N11" s="237"/>
      <c r="O11" s="237"/>
      <c r="P11" s="237"/>
      <c r="Q11" s="238"/>
    </row>
    <row r="12" spans="1:17" ht="15" customHeight="1">
      <c r="A12" s="6">
        <v>17500</v>
      </c>
      <c r="B12" s="6" t="s">
        <v>25</v>
      </c>
      <c r="C12" s="5" t="s">
        <v>17</v>
      </c>
      <c r="D12" s="5" t="s">
        <v>18</v>
      </c>
      <c r="E12" s="6">
        <v>7</v>
      </c>
      <c r="F12" s="5" t="s">
        <v>19</v>
      </c>
      <c r="G12" s="7">
        <v>800000</v>
      </c>
      <c r="H12" s="5" t="s">
        <v>20</v>
      </c>
      <c r="I12" s="11">
        <v>29</v>
      </c>
      <c r="J12" s="41">
        <v>29</v>
      </c>
      <c r="K12" s="9"/>
      <c r="L12" s="10">
        <v>42825</v>
      </c>
      <c r="M12" s="236"/>
      <c r="N12" s="242"/>
      <c r="O12" s="242"/>
      <c r="P12" s="242"/>
      <c r="Q12" s="243"/>
    </row>
    <row r="13" spans="1:17" ht="15" customHeight="1">
      <c r="A13" s="6">
        <v>17423</v>
      </c>
      <c r="B13" s="6" t="s">
        <v>142</v>
      </c>
      <c r="C13" s="5" t="s">
        <v>143</v>
      </c>
      <c r="D13" s="5" t="s">
        <v>144</v>
      </c>
      <c r="E13" s="6">
        <v>3</v>
      </c>
      <c r="F13" s="5" t="s">
        <v>19</v>
      </c>
      <c r="G13" s="7">
        <v>800000</v>
      </c>
      <c r="H13" s="5" t="s">
        <v>8</v>
      </c>
      <c r="I13" s="11">
        <v>270</v>
      </c>
      <c r="J13" s="41">
        <v>7</v>
      </c>
      <c r="K13" s="9">
        <v>0.04</v>
      </c>
      <c r="L13" s="10">
        <v>42845</v>
      </c>
      <c r="M13" s="236"/>
      <c r="N13" s="242"/>
      <c r="O13" s="242"/>
      <c r="P13" s="242"/>
      <c r="Q13" s="243"/>
    </row>
    <row r="14" spans="1:17" ht="15">
      <c r="A14" s="294" t="s">
        <v>39</v>
      </c>
      <c r="B14" s="295"/>
      <c r="C14" s="295"/>
      <c r="D14" s="295"/>
      <c r="E14" s="295"/>
      <c r="F14" s="295"/>
      <c r="G14" s="60">
        <f>SUM(G10:G13)</f>
        <v>2500000</v>
      </c>
      <c r="H14" s="58" t="s">
        <v>6</v>
      </c>
      <c r="I14" s="38">
        <f>SUM(I10:I12)</f>
        <v>136</v>
      </c>
      <c r="J14" s="46">
        <f>SUM(J10:J12)</f>
        <v>52</v>
      </c>
      <c r="K14" s="319"/>
      <c r="L14" s="320"/>
      <c r="M14" s="320"/>
      <c r="N14" s="320"/>
      <c r="O14" s="320"/>
      <c r="P14" s="320"/>
      <c r="Q14" s="321"/>
    </row>
    <row r="15" spans="1:17" ht="15" customHeight="1">
      <c r="A15" s="253"/>
      <c r="B15" s="253"/>
      <c r="C15" s="2"/>
      <c r="D15" s="2"/>
      <c r="E15" s="2"/>
      <c r="F15" s="2"/>
      <c r="G15" s="2"/>
      <c r="H15" s="310"/>
      <c r="I15" s="227"/>
      <c r="J15" s="227"/>
      <c r="K15" s="228"/>
      <c r="L15" s="229"/>
      <c r="M15" s="13"/>
      <c r="N15" s="13"/>
      <c r="O15" s="13"/>
      <c r="P15" s="13"/>
      <c r="Q15" s="49"/>
    </row>
    <row r="16" spans="1:17" ht="15.75">
      <c r="A16" s="253" t="s">
        <v>11</v>
      </c>
      <c r="B16" s="253"/>
      <c r="C16" s="14"/>
      <c r="D16" s="14"/>
      <c r="E16" s="15"/>
      <c r="F16" s="14"/>
      <c r="G16" s="16"/>
      <c r="H16" s="226"/>
      <c r="I16" s="227"/>
      <c r="J16" s="227"/>
      <c r="K16" s="228"/>
      <c r="L16" s="229"/>
      <c r="M16" s="254" t="s">
        <v>45</v>
      </c>
      <c r="N16" s="254"/>
      <c r="O16" s="254"/>
      <c r="P16" s="255">
        <v>4723589</v>
      </c>
      <c r="Q16" s="256"/>
    </row>
    <row r="17" spans="1:17" ht="64.5" customHeight="1">
      <c r="A17" s="4" t="s">
        <v>0</v>
      </c>
      <c r="B17" s="4" t="s">
        <v>1</v>
      </c>
      <c r="C17" s="4" t="s">
        <v>2</v>
      </c>
      <c r="D17" s="4" t="s">
        <v>3</v>
      </c>
      <c r="E17" s="4" t="s">
        <v>4</v>
      </c>
      <c r="F17" s="4" t="s">
        <v>13</v>
      </c>
      <c r="G17" s="4" t="s">
        <v>152</v>
      </c>
      <c r="H17" s="4" t="s">
        <v>5</v>
      </c>
      <c r="I17" s="4" t="s">
        <v>6</v>
      </c>
      <c r="J17" s="4" t="s">
        <v>21</v>
      </c>
      <c r="K17" s="4" t="s">
        <v>14</v>
      </c>
      <c r="L17" s="4" t="s">
        <v>15</v>
      </c>
      <c r="M17" s="233" t="s">
        <v>7</v>
      </c>
      <c r="N17" s="234"/>
      <c r="O17" s="234"/>
      <c r="P17" s="234"/>
      <c r="Q17" s="235"/>
    </row>
    <row r="18" spans="1:17" ht="15">
      <c r="A18" s="6">
        <v>17505</v>
      </c>
      <c r="B18" s="39" t="s">
        <v>55</v>
      </c>
      <c r="C18" s="39" t="s">
        <v>56</v>
      </c>
      <c r="D18" s="39" t="s">
        <v>56</v>
      </c>
      <c r="E18" s="39">
        <v>12</v>
      </c>
      <c r="F18" s="39" t="s">
        <v>19</v>
      </c>
      <c r="G18" s="42">
        <v>1000000</v>
      </c>
      <c r="H18" s="39" t="s">
        <v>8</v>
      </c>
      <c r="I18" s="48">
        <v>104</v>
      </c>
      <c r="J18" s="48">
        <v>34</v>
      </c>
      <c r="K18" s="44">
        <v>0.09</v>
      </c>
      <c r="L18" s="45">
        <v>42824</v>
      </c>
      <c r="M18" s="257" t="s">
        <v>60</v>
      </c>
      <c r="N18" s="258"/>
      <c r="O18" s="258"/>
      <c r="P18" s="258"/>
      <c r="Q18" s="259"/>
    </row>
    <row r="19" spans="1:17" ht="15">
      <c r="A19" s="6">
        <v>17504</v>
      </c>
      <c r="B19" s="39" t="s">
        <v>54</v>
      </c>
      <c r="C19" s="39" t="s">
        <v>57</v>
      </c>
      <c r="D19" s="39" t="s">
        <v>58</v>
      </c>
      <c r="E19" s="39">
        <v>7</v>
      </c>
      <c r="F19" s="39" t="s">
        <v>19</v>
      </c>
      <c r="G19" s="42">
        <v>0</v>
      </c>
      <c r="H19" s="39" t="s">
        <v>30</v>
      </c>
      <c r="I19" s="48">
        <v>244</v>
      </c>
      <c r="J19" s="48">
        <v>34</v>
      </c>
      <c r="K19" s="44">
        <v>0.09</v>
      </c>
      <c r="L19" s="45">
        <v>42824</v>
      </c>
      <c r="M19" s="257" t="s">
        <v>150</v>
      </c>
      <c r="N19" s="258"/>
      <c r="O19" s="258"/>
      <c r="P19" s="258"/>
      <c r="Q19" s="259"/>
    </row>
    <row r="20" spans="1:17" ht="15">
      <c r="A20" s="6">
        <v>17509</v>
      </c>
      <c r="B20" s="39" t="s">
        <v>72</v>
      </c>
      <c r="C20" s="39" t="s">
        <v>73</v>
      </c>
      <c r="D20" s="39" t="s">
        <v>74</v>
      </c>
      <c r="E20" s="39">
        <v>10</v>
      </c>
      <c r="F20" s="39" t="s">
        <v>75</v>
      </c>
      <c r="G20" s="42">
        <v>2000000</v>
      </c>
      <c r="H20" s="39" t="s">
        <v>8</v>
      </c>
      <c r="I20" s="48">
        <v>50</v>
      </c>
      <c r="J20" s="48">
        <v>50</v>
      </c>
      <c r="K20" s="44"/>
      <c r="L20" s="45">
        <v>42825</v>
      </c>
      <c r="M20" s="257"/>
      <c r="N20" s="258"/>
      <c r="O20" s="258"/>
      <c r="P20" s="258"/>
      <c r="Q20" s="259"/>
    </row>
    <row r="21" spans="1:17" ht="15">
      <c r="A21" s="6">
        <v>17738</v>
      </c>
      <c r="B21" s="6" t="s">
        <v>76</v>
      </c>
      <c r="C21" s="6" t="s">
        <v>77</v>
      </c>
      <c r="D21" s="6" t="s">
        <v>78</v>
      </c>
      <c r="E21" s="6">
        <v>11</v>
      </c>
      <c r="F21" s="6" t="s">
        <v>19</v>
      </c>
      <c r="G21" s="61">
        <v>0</v>
      </c>
      <c r="H21" s="6" t="s">
        <v>8</v>
      </c>
      <c r="I21" s="62">
        <v>50</v>
      </c>
      <c r="J21" s="62">
        <v>27</v>
      </c>
      <c r="K21" s="63">
        <v>0.09</v>
      </c>
      <c r="L21" s="64">
        <v>42828</v>
      </c>
      <c r="M21" s="260" t="s">
        <v>153</v>
      </c>
      <c r="N21" s="261"/>
      <c r="O21" s="261"/>
      <c r="P21" s="261"/>
      <c r="Q21" s="262"/>
    </row>
    <row r="22" spans="1:17" ht="15">
      <c r="A22" s="6">
        <v>17165</v>
      </c>
      <c r="B22" s="6" t="s">
        <v>79</v>
      </c>
      <c r="C22" s="6" t="s">
        <v>80</v>
      </c>
      <c r="D22" s="6" t="s">
        <v>81</v>
      </c>
      <c r="E22" s="6">
        <v>7</v>
      </c>
      <c r="F22" s="6" t="s">
        <v>19</v>
      </c>
      <c r="G22" s="61">
        <v>0</v>
      </c>
      <c r="H22" s="6" t="s">
        <v>8</v>
      </c>
      <c r="I22" s="62">
        <v>80</v>
      </c>
      <c r="J22" s="62">
        <v>20</v>
      </c>
      <c r="K22" s="63">
        <v>0.09</v>
      </c>
      <c r="L22" s="64">
        <v>42828</v>
      </c>
      <c r="M22" s="260" t="s">
        <v>149</v>
      </c>
      <c r="N22" s="261"/>
      <c r="O22" s="261"/>
      <c r="P22" s="261"/>
      <c r="Q22" s="262"/>
    </row>
    <row r="23" spans="1:17" ht="15">
      <c r="A23" s="6">
        <v>17508</v>
      </c>
      <c r="B23" s="6" t="s">
        <v>64</v>
      </c>
      <c r="C23" s="6" t="s">
        <v>65</v>
      </c>
      <c r="D23" s="6" t="s">
        <v>66</v>
      </c>
      <c r="E23" s="6">
        <v>13</v>
      </c>
      <c r="F23" s="6" t="s">
        <v>19</v>
      </c>
      <c r="G23" s="61">
        <v>1686330</v>
      </c>
      <c r="H23" s="6" t="s">
        <v>8</v>
      </c>
      <c r="I23" s="62">
        <v>24</v>
      </c>
      <c r="J23" s="62">
        <v>24</v>
      </c>
      <c r="K23" s="63"/>
      <c r="L23" s="64">
        <v>42837</v>
      </c>
      <c r="M23" s="260"/>
      <c r="N23" s="261"/>
      <c r="O23" s="261"/>
      <c r="P23" s="261"/>
      <c r="Q23" s="262"/>
    </row>
    <row r="24" spans="1:17" ht="15">
      <c r="A24" s="287" t="s">
        <v>40</v>
      </c>
      <c r="B24" s="288"/>
      <c r="C24" s="288"/>
      <c r="D24" s="288"/>
      <c r="E24" s="288"/>
      <c r="F24" s="288"/>
      <c r="G24" s="17">
        <f>SUM(G18:G23)</f>
        <v>4686330</v>
      </c>
      <c r="H24" s="59" t="s">
        <v>6</v>
      </c>
      <c r="I24" s="37">
        <f>SUM(I18:I23)</f>
        <v>552</v>
      </c>
      <c r="J24" s="37">
        <f>SUM(J18:J23)</f>
        <v>189</v>
      </c>
      <c r="K24" s="318"/>
      <c r="L24" s="307"/>
      <c r="M24" s="307"/>
      <c r="N24" s="307"/>
      <c r="O24" s="307"/>
      <c r="P24" s="307"/>
      <c r="Q24" s="308"/>
    </row>
    <row r="25" spans="1:17" ht="15">
      <c r="A25" s="22"/>
      <c r="B25" s="25"/>
      <c r="C25" s="25"/>
      <c r="D25" s="25"/>
      <c r="E25" s="25"/>
      <c r="F25" s="25"/>
      <c r="G25" s="26"/>
      <c r="H25" s="27"/>
      <c r="I25" s="27"/>
      <c r="J25" s="27"/>
      <c r="K25" s="31"/>
      <c r="L25" s="32"/>
      <c r="M25" s="33"/>
      <c r="N25" s="33"/>
      <c r="O25" s="33"/>
      <c r="P25" s="33"/>
      <c r="Q25" s="34"/>
    </row>
    <row r="26" spans="1:17" ht="15">
      <c r="A26" s="22"/>
      <c r="B26" s="23"/>
      <c r="C26" s="23"/>
      <c r="D26" s="23"/>
      <c r="E26" s="23"/>
      <c r="F26" s="23"/>
      <c r="G26" s="78"/>
      <c r="H26" s="79"/>
      <c r="I26" s="79"/>
      <c r="J26" s="79"/>
      <c r="K26" s="80"/>
      <c r="L26" s="81"/>
      <c r="M26" s="224" t="s">
        <v>131</v>
      </c>
      <c r="N26" s="224"/>
      <c r="O26" s="224"/>
      <c r="P26" s="224"/>
      <c r="Q26" s="82">
        <v>15326316</v>
      </c>
    </row>
    <row r="27" spans="1:17" ht="15">
      <c r="A27" s="22"/>
      <c r="B27" s="23"/>
      <c r="C27" s="23"/>
      <c r="D27" s="23"/>
      <c r="E27" s="23"/>
      <c r="F27" s="23"/>
      <c r="G27" s="78"/>
      <c r="H27" s="79"/>
      <c r="I27" s="79"/>
      <c r="J27" s="79"/>
      <c r="K27" s="80"/>
      <c r="L27" s="81"/>
      <c r="M27" s="271" t="s">
        <v>147</v>
      </c>
      <c r="N27" s="271"/>
      <c r="O27" s="271"/>
      <c r="P27" s="271"/>
      <c r="Q27" s="101">
        <v>7000000</v>
      </c>
    </row>
    <row r="28" spans="1:17" ht="15">
      <c r="A28" s="22"/>
      <c r="B28" s="23"/>
      <c r="C28" s="23"/>
      <c r="D28" s="23"/>
      <c r="E28" s="23"/>
      <c r="F28" s="23"/>
      <c r="G28" s="78"/>
      <c r="H28" s="79"/>
      <c r="I28" s="79"/>
      <c r="J28" s="79"/>
      <c r="K28" s="80"/>
      <c r="L28" s="81"/>
      <c r="M28" s="272" t="s">
        <v>132</v>
      </c>
      <c r="N28" s="272"/>
      <c r="O28" s="272"/>
      <c r="P28" s="272"/>
      <c r="Q28" s="91">
        <v>10799235</v>
      </c>
    </row>
    <row r="29" spans="1:17" ht="15.75" customHeight="1">
      <c r="A29" s="253" t="s">
        <v>8</v>
      </c>
      <c r="B29" s="253"/>
      <c r="C29" s="24"/>
      <c r="D29" s="24"/>
      <c r="E29" s="24"/>
      <c r="F29" s="24"/>
      <c r="G29" s="24"/>
      <c r="H29" s="24"/>
      <c r="I29" s="24"/>
      <c r="J29" s="24"/>
      <c r="K29" s="24"/>
      <c r="L29" s="24"/>
      <c r="M29" s="230" t="s">
        <v>138</v>
      </c>
      <c r="N29" s="230"/>
      <c r="O29" s="230"/>
      <c r="P29" s="230"/>
      <c r="Q29" s="103">
        <f>SUM(Q26:Q28)</f>
        <v>33125551</v>
      </c>
    </row>
    <row r="30" spans="1:17" ht="44.25" customHeight="1">
      <c r="A30" s="4" t="s">
        <v>0</v>
      </c>
      <c r="B30" s="4" t="s">
        <v>1</v>
      </c>
      <c r="C30" s="4" t="s">
        <v>2</v>
      </c>
      <c r="D30" s="4" t="s">
        <v>3</v>
      </c>
      <c r="E30" s="4" t="s">
        <v>4</v>
      </c>
      <c r="F30" s="4" t="s">
        <v>13</v>
      </c>
      <c r="G30" s="4" t="s">
        <v>152</v>
      </c>
      <c r="H30" s="4" t="s">
        <v>5</v>
      </c>
      <c r="I30" s="4" t="s">
        <v>6</v>
      </c>
      <c r="J30" s="4" t="s">
        <v>21</v>
      </c>
      <c r="K30" s="4" t="s">
        <v>14</v>
      </c>
      <c r="L30" s="4" t="s">
        <v>15</v>
      </c>
      <c r="M30" s="233" t="s">
        <v>7</v>
      </c>
      <c r="N30" s="234"/>
      <c r="O30" s="234"/>
      <c r="P30" s="234"/>
      <c r="Q30" s="235"/>
    </row>
    <row r="31" spans="1:17" ht="15">
      <c r="A31" s="6">
        <v>17503</v>
      </c>
      <c r="B31" s="39" t="s">
        <v>31</v>
      </c>
      <c r="C31" s="39" t="s">
        <v>32</v>
      </c>
      <c r="D31" s="39" t="s">
        <v>33</v>
      </c>
      <c r="E31" s="39">
        <v>8</v>
      </c>
      <c r="F31" s="39" t="s">
        <v>19</v>
      </c>
      <c r="G31" s="42">
        <v>1450000</v>
      </c>
      <c r="H31" s="39" t="s">
        <v>30</v>
      </c>
      <c r="I31" s="48">
        <v>113</v>
      </c>
      <c r="J31" s="48">
        <v>12</v>
      </c>
      <c r="K31" s="44">
        <v>0.09</v>
      </c>
      <c r="L31" s="45">
        <v>42744</v>
      </c>
      <c r="M31" s="257" t="s">
        <v>151</v>
      </c>
      <c r="N31" s="258"/>
      <c r="O31" s="258"/>
      <c r="P31" s="258"/>
      <c r="Q31" s="259"/>
    </row>
    <row r="32" spans="1:17" ht="15">
      <c r="A32" s="65">
        <v>17402</v>
      </c>
      <c r="B32" s="65" t="s">
        <v>43</v>
      </c>
      <c r="C32" s="65" t="s">
        <v>17</v>
      </c>
      <c r="D32" s="65" t="s">
        <v>18</v>
      </c>
      <c r="E32" s="65">
        <v>7</v>
      </c>
      <c r="F32" s="65" t="s">
        <v>19</v>
      </c>
      <c r="G32" s="66">
        <v>3000000</v>
      </c>
      <c r="H32" s="65" t="s">
        <v>8</v>
      </c>
      <c r="I32" s="67">
        <v>324</v>
      </c>
      <c r="J32" s="67">
        <v>50</v>
      </c>
      <c r="K32" s="68">
        <v>0.04</v>
      </c>
      <c r="L32" s="77">
        <v>42744</v>
      </c>
      <c r="M32" s="322" t="s">
        <v>151</v>
      </c>
      <c r="N32" s="328"/>
      <c r="O32" s="328"/>
      <c r="P32" s="328"/>
      <c r="Q32" s="329"/>
    </row>
    <row r="33" spans="1:17" ht="15">
      <c r="A33" s="65">
        <v>17403</v>
      </c>
      <c r="B33" s="65" t="s">
        <v>44</v>
      </c>
      <c r="C33" s="65" t="s">
        <v>26</v>
      </c>
      <c r="D33" s="65" t="s">
        <v>27</v>
      </c>
      <c r="E33" s="65">
        <v>9</v>
      </c>
      <c r="F33" s="65" t="s">
        <v>19</v>
      </c>
      <c r="G33" s="66">
        <v>0</v>
      </c>
      <c r="H33" s="65" t="s">
        <v>8</v>
      </c>
      <c r="I33" s="67">
        <v>324</v>
      </c>
      <c r="J33" s="67">
        <v>50</v>
      </c>
      <c r="K33" s="68">
        <v>0.04</v>
      </c>
      <c r="L33" s="77">
        <v>42744</v>
      </c>
      <c r="M33" s="322" t="s">
        <v>149</v>
      </c>
      <c r="N33" s="328"/>
      <c r="O33" s="328"/>
      <c r="P33" s="328"/>
      <c r="Q33" s="329"/>
    </row>
    <row r="34" spans="1:17" ht="15" customHeight="1">
      <c r="A34" s="65">
        <v>17404</v>
      </c>
      <c r="B34" s="65" t="s">
        <v>51</v>
      </c>
      <c r="C34" s="65" t="s">
        <v>17</v>
      </c>
      <c r="D34" s="65" t="s">
        <v>18</v>
      </c>
      <c r="E34" s="65">
        <v>7</v>
      </c>
      <c r="F34" s="65" t="s">
        <v>19</v>
      </c>
      <c r="G34" s="66">
        <v>3000000</v>
      </c>
      <c r="H34" s="65" t="s">
        <v>8</v>
      </c>
      <c r="I34" s="67">
        <v>304</v>
      </c>
      <c r="J34" s="67">
        <v>23</v>
      </c>
      <c r="K34" s="86">
        <v>0.04</v>
      </c>
      <c r="L34" s="77">
        <v>42769</v>
      </c>
      <c r="M34" s="330"/>
      <c r="N34" s="331"/>
      <c r="O34" s="331"/>
      <c r="P34" s="331"/>
      <c r="Q34" s="332"/>
    </row>
    <row r="35" spans="1:17" ht="15" customHeight="1">
      <c r="A35" s="65">
        <v>17405</v>
      </c>
      <c r="B35" s="65" t="s">
        <v>52</v>
      </c>
      <c r="C35" s="65" t="s">
        <v>17</v>
      </c>
      <c r="D35" s="65" t="s">
        <v>18</v>
      </c>
      <c r="E35" s="65">
        <v>7</v>
      </c>
      <c r="F35" s="65" t="s">
        <v>19</v>
      </c>
      <c r="G35" s="66">
        <v>2590000</v>
      </c>
      <c r="H35" s="65" t="s">
        <v>8</v>
      </c>
      <c r="I35" s="67">
        <v>263</v>
      </c>
      <c r="J35" s="67">
        <v>22</v>
      </c>
      <c r="K35" s="68">
        <v>0.04</v>
      </c>
      <c r="L35" s="69">
        <v>42769</v>
      </c>
      <c r="M35" s="322" t="s">
        <v>62</v>
      </c>
      <c r="N35" s="328"/>
      <c r="O35" s="328"/>
      <c r="P35" s="328"/>
      <c r="Q35" s="329"/>
    </row>
    <row r="36" spans="1:17" ht="15" customHeight="1">
      <c r="A36" s="65">
        <v>17409</v>
      </c>
      <c r="B36" s="65" t="s">
        <v>61</v>
      </c>
      <c r="C36" s="65" t="s">
        <v>17</v>
      </c>
      <c r="D36" s="65" t="s">
        <v>18</v>
      </c>
      <c r="E36" s="65">
        <v>7</v>
      </c>
      <c r="F36" s="65" t="s">
        <v>19</v>
      </c>
      <c r="G36" s="66">
        <v>2900000</v>
      </c>
      <c r="H36" s="65" t="s">
        <v>8</v>
      </c>
      <c r="I36" s="67">
        <v>264</v>
      </c>
      <c r="J36" s="67">
        <v>21</v>
      </c>
      <c r="K36" s="68">
        <v>0.04</v>
      </c>
      <c r="L36" s="69">
        <v>42801</v>
      </c>
      <c r="M36" s="322" t="s">
        <v>63</v>
      </c>
      <c r="N36" s="328"/>
      <c r="O36" s="328"/>
      <c r="P36" s="328"/>
      <c r="Q36" s="329"/>
    </row>
    <row r="37" spans="1:17" ht="15">
      <c r="A37" s="65">
        <v>17401</v>
      </c>
      <c r="B37" s="65" t="s">
        <v>68</v>
      </c>
      <c r="C37" s="65" t="s">
        <v>69</v>
      </c>
      <c r="D37" s="65" t="s">
        <v>70</v>
      </c>
      <c r="E37" s="65">
        <v>11</v>
      </c>
      <c r="F37" s="65" t="s">
        <v>19</v>
      </c>
      <c r="G37" s="66">
        <v>2691558</v>
      </c>
      <c r="H37" s="65" t="s">
        <v>8</v>
      </c>
      <c r="I37" s="67">
        <v>242</v>
      </c>
      <c r="J37" s="67">
        <v>21</v>
      </c>
      <c r="K37" s="68">
        <v>0.04</v>
      </c>
      <c r="L37" s="69">
        <v>42804</v>
      </c>
      <c r="M37" s="322" t="s">
        <v>71</v>
      </c>
      <c r="N37" s="328"/>
      <c r="O37" s="328"/>
      <c r="P37" s="328"/>
      <c r="Q37" s="329"/>
    </row>
    <row r="38" spans="1:17" ht="15">
      <c r="A38" s="65">
        <v>17507</v>
      </c>
      <c r="B38" s="65" t="s">
        <v>121</v>
      </c>
      <c r="C38" s="65" t="s">
        <v>26</v>
      </c>
      <c r="D38" s="65" t="s">
        <v>27</v>
      </c>
      <c r="E38" s="65">
        <v>9</v>
      </c>
      <c r="F38" s="65" t="s">
        <v>19</v>
      </c>
      <c r="G38" s="66">
        <v>0</v>
      </c>
      <c r="H38" s="65" t="s">
        <v>8</v>
      </c>
      <c r="I38" s="67">
        <v>90</v>
      </c>
      <c r="J38" s="67">
        <v>50</v>
      </c>
      <c r="K38" s="68">
        <v>0.09</v>
      </c>
      <c r="L38" s="77">
        <v>42817</v>
      </c>
      <c r="M38" s="322" t="s">
        <v>153</v>
      </c>
      <c r="N38" s="328"/>
      <c r="O38" s="328"/>
      <c r="P38" s="328"/>
      <c r="Q38" s="329"/>
    </row>
    <row r="39" spans="1:17" ht="15">
      <c r="A39" s="65">
        <v>17506</v>
      </c>
      <c r="B39" s="65" t="s">
        <v>83</v>
      </c>
      <c r="C39" s="65" t="s">
        <v>84</v>
      </c>
      <c r="D39" s="65" t="s">
        <v>85</v>
      </c>
      <c r="E39" s="65">
        <v>6</v>
      </c>
      <c r="F39" s="65" t="s">
        <v>19</v>
      </c>
      <c r="G39" s="66">
        <v>3000000</v>
      </c>
      <c r="H39" s="65" t="s">
        <v>8</v>
      </c>
      <c r="I39" s="67">
        <v>96</v>
      </c>
      <c r="J39" s="67">
        <v>50</v>
      </c>
      <c r="K39" s="68">
        <v>0.09</v>
      </c>
      <c r="L39" s="69">
        <v>42818</v>
      </c>
      <c r="M39" s="322" t="s">
        <v>86</v>
      </c>
      <c r="N39" s="328"/>
      <c r="O39" s="328"/>
      <c r="P39" s="328"/>
      <c r="Q39" s="329"/>
    </row>
    <row r="40" spans="1:17" ht="15">
      <c r="A40" s="70">
        <v>17107</v>
      </c>
      <c r="B40" s="71" t="s">
        <v>87</v>
      </c>
      <c r="C40" s="6" t="s">
        <v>88</v>
      </c>
      <c r="D40" s="6" t="s">
        <v>89</v>
      </c>
      <c r="E40" s="6">
        <v>1</v>
      </c>
      <c r="F40" s="6" t="s">
        <v>19</v>
      </c>
      <c r="G40" s="61">
        <v>500000</v>
      </c>
      <c r="H40" s="6" t="s">
        <v>30</v>
      </c>
      <c r="I40" s="62">
        <v>49</v>
      </c>
      <c r="J40" s="62">
        <v>6</v>
      </c>
      <c r="K40" s="63">
        <v>0.09</v>
      </c>
      <c r="L40" s="64">
        <v>42828</v>
      </c>
      <c r="M40" s="260"/>
      <c r="N40" s="258"/>
      <c r="O40" s="258"/>
      <c r="P40" s="258"/>
      <c r="Q40" s="259"/>
    </row>
    <row r="41" spans="1:17" ht="15">
      <c r="A41" s="65">
        <v>17273</v>
      </c>
      <c r="B41" s="65" t="s">
        <v>90</v>
      </c>
      <c r="C41" s="65" t="s">
        <v>91</v>
      </c>
      <c r="D41" s="65" t="s">
        <v>92</v>
      </c>
      <c r="E41" s="65">
        <v>2</v>
      </c>
      <c r="F41" s="65" t="s">
        <v>93</v>
      </c>
      <c r="G41" s="66">
        <v>950000</v>
      </c>
      <c r="H41" s="65" t="s">
        <v>30</v>
      </c>
      <c r="I41" s="67">
        <v>30</v>
      </c>
      <c r="J41" s="67">
        <v>9</v>
      </c>
      <c r="K41" s="68">
        <v>0.09</v>
      </c>
      <c r="L41" s="69">
        <v>42828</v>
      </c>
      <c r="M41" s="322"/>
      <c r="N41" s="258"/>
      <c r="O41" s="258"/>
      <c r="P41" s="258"/>
      <c r="Q41" s="259"/>
    </row>
    <row r="42" spans="1:17" ht="15">
      <c r="A42" s="65">
        <v>17281</v>
      </c>
      <c r="B42" s="65" t="s">
        <v>94</v>
      </c>
      <c r="C42" s="65" t="s">
        <v>95</v>
      </c>
      <c r="D42" s="65" t="s">
        <v>96</v>
      </c>
      <c r="E42" s="65">
        <v>3</v>
      </c>
      <c r="F42" s="65" t="s">
        <v>19</v>
      </c>
      <c r="G42" s="66">
        <v>1250000</v>
      </c>
      <c r="H42" s="65" t="s">
        <v>30</v>
      </c>
      <c r="I42" s="67">
        <v>126</v>
      </c>
      <c r="J42" s="67">
        <v>11</v>
      </c>
      <c r="K42" s="68">
        <v>0.09</v>
      </c>
      <c r="L42" s="69">
        <v>42828</v>
      </c>
      <c r="M42" s="322"/>
      <c r="N42" s="258"/>
      <c r="O42" s="258"/>
      <c r="P42" s="258"/>
      <c r="Q42" s="259"/>
    </row>
    <row r="43" spans="1:17" ht="15">
      <c r="A43" s="65">
        <v>17012</v>
      </c>
      <c r="B43" s="65" t="s">
        <v>97</v>
      </c>
      <c r="C43" s="65" t="s">
        <v>95</v>
      </c>
      <c r="D43" s="65" t="s">
        <v>96</v>
      </c>
      <c r="E43" s="65">
        <v>3</v>
      </c>
      <c r="F43" s="65" t="s">
        <v>19</v>
      </c>
      <c r="G43" s="66">
        <v>3000000</v>
      </c>
      <c r="H43" s="65" t="s">
        <v>30</v>
      </c>
      <c r="I43" s="67">
        <v>74</v>
      </c>
      <c r="J43" s="67">
        <v>50</v>
      </c>
      <c r="K43" s="68">
        <v>0.09</v>
      </c>
      <c r="L43" s="69">
        <v>42828</v>
      </c>
      <c r="M43" s="322"/>
      <c r="N43" s="258"/>
      <c r="O43" s="258"/>
      <c r="P43" s="258"/>
      <c r="Q43" s="259"/>
    </row>
    <row r="44" spans="1:17" ht="15">
      <c r="A44" s="6">
        <v>17076</v>
      </c>
      <c r="B44" s="6" t="s">
        <v>98</v>
      </c>
      <c r="C44" s="6" t="s">
        <v>99</v>
      </c>
      <c r="D44" s="6" t="s">
        <v>100</v>
      </c>
      <c r="E44" s="6">
        <v>3</v>
      </c>
      <c r="F44" s="6" t="s">
        <v>19</v>
      </c>
      <c r="G44" s="61">
        <v>0</v>
      </c>
      <c r="H44" s="6" t="s">
        <v>8</v>
      </c>
      <c r="I44" s="62">
        <v>124</v>
      </c>
      <c r="J44" s="62">
        <v>21</v>
      </c>
      <c r="K44" s="63">
        <v>0.09</v>
      </c>
      <c r="L44" s="64">
        <v>42828</v>
      </c>
      <c r="M44" s="260" t="s">
        <v>149</v>
      </c>
      <c r="N44" s="261"/>
      <c r="O44" s="261"/>
      <c r="P44" s="261"/>
      <c r="Q44" s="262"/>
    </row>
    <row r="45" spans="1:17" ht="15">
      <c r="A45" s="6">
        <v>17372</v>
      </c>
      <c r="B45" s="6" t="s">
        <v>101</v>
      </c>
      <c r="C45" s="6" t="s">
        <v>102</v>
      </c>
      <c r="D45" s="6" t="s">
        <v>103</v>
      </c>
      <c r="E45" s="6">
        <v>4</v>
      </c>
      <c r="F45" s="6" t="s">
        <v>19</v>
      </c>
      <c r="G45" s="61">
        <v>740000</v>
      </c>
      <c r="H45" s="6" t="s">
        <v>30</v>
      </c>
      <c r="I45" s="62">
        <v>48</v>
      </c>
      <c r="J45" s="62">
        <v>7</v>
      </c>
      <c r="K45" s="63">
        <v>0.09</v>
      </c>
      <c r="L45" s="64">
        <v>42828</v>
      </c>
      <c r="M45" s="260"/>
      <c r="N45" s="261"/>
      <c r="O45" s="261"/>
      <c r="P45" s="261"/>
      <c r="Q45" s="262"/>
    </row>
    <row r="46" spans="1:17" ht="15">
      <c r="A46" s="6">
        <v>17208</v>
      </c>
      <c r="B46" s="6" t="s">
        <v>104</v>
      </c>
      <c r="C46" s="6" t="s">
        <v>105</v>
      </c>
      <c r="D46" s="6" t="s">
        <v>106</v>
      </c>
      <c r="E46" s="6">
        <v>6</v>
      </c>
      <c r="F46" s="6" t="s">
        <v>75</v>
      </c>
      <c r="G46" s="61">
        <v>300000</v>
      </c>
      <c r="H46" s="6" t="s">
        <v>8</v>
      </c>
      <c r="I46" s="62">
        <v>50</v>
      </c>
      <c r="J46" s="62">
        <v>5</v>
      </c>
      <c r="K46" s="63">
        <v>0.09</v>
      </c>
      <c r="L46" s="64">
        <v>42828</v>
      </c>
      <c r="M46" s="260"/>
      <c r="N46" s="261"/>
      <c r="O46" s="261"/>
      <c r="P46" s="261"/>
      <c r="Q46" s="262"/>
    </row>
    <row r="47" spans="1:17" ht="15">
      <c r="A47" s="6">
        <v>17007</v>
      </c>
      <c r="B47" s="6" t="s">
        <v>107</v>
      </c>
      <c r="C47" s="6" t="s">
        <v>108</v>
      </c>
      <c r="D47" s="6" t="s">
        <v>109</v>
      </c>
      <c r="E47" s="6">
        <v>6</v>
      </c>
      <c r="F47" s="6" t="s">
        <v>19</v>
      </c>
      <c r="G47" s="61">
        <v>1220000</v>
      </c>
      <c r="H47" s="6" t="s">
        <v>8</v>
      </c>
      <c r="I47" s="62">
        <v>44</v>
      </c>
      <c r="J47" s="62">
        <v>11</v>
      </c>
      <c r="K47" s="63">
        <v>0.09</v>
      </c>
      <c r="L47" s="64">
        <v>42828</v>
      </c>
      <c r="M47" s="260"/>
      <c r="N47" s="261"/>
      <c r="O47" s="261"/>
      <c r="P47" s="261"/>
      <c r="Q47" s="262"/>
    </row>
    <row r="48" spans="1:17" ht="15">
      <c r="A48" s="6">
        <v>17204</v>
      </c>
      <c r="B48" s="6" t="s">
        <v>110</v>
      </c>
      <c r="C48" s="6" t="s">
        <v>111</v>
      </c>
      <c r="D48" s="6" t="s">
        <v>18</v>
      </c>
      <c r="E48" s="6">
        <v>7</v>
      </c>
      <c r="F48" s="6" t="s">
        <v>19</v>
      </c>
      <c r="G48" s="61">
        <v>2285000</v>
      </c>
      <c r="H48" s="6" t="s">
        <v>8</v>
      </c>
      <c r="I48" s="62">
        <v>72</v>
      </c>
      <c r="J48" s="62">
        <v>40</v>
      </c>
      <c r="K48" s="63">
        <v>0.09</v>
      </c>
      <c r="L48" s="64">
        <v>42828</v>
      </c>
      <c r="M48" s="260"/>
      <c r="N48" s="261"/>
      <c r="O48" s="261"/>
      <c r="P48" s="261"/>
      <c r="Q48" s="262"/>
    </row>
    <row r="49" spans="1:17" ht="15">
      <c r="A49" s="65">
        <v>17179</v>
      </c>
      <c r="B49" s="65" t="s">
        <v>112</v>
      </c>
      <c r="C49" s="65" t="s">
        <v>17</v>
      </c>
      <c r="D49" s="65" t="s">
        <v>18</v>
      </c>
      <c r="E49" s="65">
        <v>7</v>
      </c>
      <c r="F49" s="65" t="s">
        <v>19</v>
      </c>
      <c r="G49" s="66">
        <v>3000000</v>
      </c>
      <c r="H49" s="65" t="s">
        <v>30</v>
      </c>
      <c r="I49" s="67">
        <v>174</v>
      </c>
      <c r="J49" s="67">
        <v>54</v>
      </c>
      <c r="K49" s="68">
        <v>0.09</v>
      </c>
      <c r="L49" s="69">
        <v>42828</v>
      </c>
      <c r="M49" s="322"/>
      <c r="N49" s="258"/>
      <c r="O49" s="258"/>
      <c r="P49" s="258"/>
      <c r="Q49" s="259"/>
    </row>
    <row r="50" spans="1:17" ht="15">
      <c r="A50" s="65">
        <v>17205</v>
      </c>
      <c r="B50" s="65" t="s">
        <v>113</v>
      </c>
      <c r="C50" s="65" t="s">
        <v>17</v>
      </c>
      <c r="D50" s="65" t="s">
        <v>18</v>
      </c>
      <c r="E50" s="65">
        <v>7</v>
      </c>
      <c r="F50" s="65" t="s">
        <v>19</v>
      </c>
      <c r="G50" s="66">
        <v>3000000</v>
      </c>
      <c r="H50" s="65" t="s">
        <v>8</v>
      </c>
      <c r="I50" s="67">
        <v>146</v>
      </c>
      <c r="J50" s="67">
        <v>53</v>
      </c>
      <c r="K50" s="68">
        <v>0.09</v>
      </c>
      <c r="L50" s="69">
        <v>42828</v>
      </c>
      <c r="M50" s="322"/>
      <c r="N50" s="258"/>
      <c r="O50" s="258"/>
      <c r="P50" s="258"/>
      <c r="Q50" s="259"/>
    </row>
    <row r="51" spans="1:17" ht="15">
      <c r="A51" s="6">
        <v>17290</v>
      </c>
      <c r="B51" s="6" t="s">
        <v>114</v>
      </c>
      <c r="C51" s="6" t="s">
        <v>115</v>
      </c>
      <c r="D51" s="6" t="s">
        <v>33</v>
      </c>
      <c r="E51" s="6">
        <v>8</v>
      </c>
      <c r="F51" s="6" t="s">
        <v>19</v>
      </c>
      <c r="G51" s="61">
        <v>2200000</v>
      </c>
      <c r="H51" s="6" t="s">
        <v>30</v>
      </c>
      <c r="I51" s="62">
        <v>45</v>
      </c>
      <c r="J51" s="62">
        <v>17</v>
      </c>
      <c r="K51" s="63">
        <v>0.09</v>
      </c>
      <c r="L51" s="64">
        <v>42828</v>
      </c>
      <c r="M51" s="260"/>
      <c r="N51" s="261"/>
      <c r="O51" s="261"/>
      <c r="P51" s="261"/>
      <c r="Q51" s="262"/>
    </row>
    <row r="52" spans="1:17" ht="15">
      <c r="A52" s="65">
        <v>17013</v>
      </c>
      <c r="B52" s="65" t="s">
        <v>116</v>
      </c>
      <c r="C52" s="65" t="s">
        <v>26</v>
      </c>
      <c r="D52" s="65" t="s">
        <v>27</v>
      </c>
      <c r="E52" s="65">
        <v>9</v>
      </c>
      <c r="F52" s="65" t="s">
        <v>19</v>
      </c>
      <c r="G52" s="66">
        <v>3000000</v>
      </c>
      <c r="H52" s="65" t="s">
        <v>8</v>
      </c>
      <c r="I52" s="67">
        <v>81</v>
      </c>
      <c r="J52" s="67">
        <v>50</v>
      </c>
      <c r="K52" s="68">
        <v>0.09</v>
      </c>
      <c r="L52" s="69">
        <v>42828</v>
      </c>
      <c r="M52" s="322"/>
      <c r="N52" s="258"/>
      <c r="O52" s="258"/>
      <c r="P52" s="258"/>
      <c r="Q52" s="259"/>
    </row>
    <row r="53" spans="1:17" ht="15">
      <c r="A53" s="65">
        <v>17026</v>
      </c>
      <c r="B53" s="65" t="s">
        <v>117</v>
      </c>
      <c r="C53" s="65" t="s">
        <v>26</v>
      </c>
      <c r="D53" s="65" t="s">
        <v>27</v>
      </c>
      <c r="E53" s="65">
        <v>9</v>
      </c>
      <c r="F53" s="65" t="s">
        <v>19</v>
      </c>
      <c r="G53" s="66">
        <v>3000000</v>
      </c>
      <c r="H53" s="65" t="s">
        <v>8</v>
      </c>
      <c r="I53" s="67">
        <v>84</v>
      </c>
      <c r="J53" s="67">
        <v>50</v>
      </c>
      <c r="K53" s="68">
        <v>0.09</v>
      </c>
      <c r="L53" s="69">
        <v>42828</v>
      </c>
      <c r="M53" s="322"/>
      <c r="N53" s="258"/>
      <c r="O53" s="258"/>
      <c r="P53" s="258"/>
      <c r="Q53" s="259"/>
    </row>
    <row r="54" spans="1:17" ht="15">
      <c r="A54" s="65">
        <v>17042</v>
      </c>
      <c r="B54" s="65" t="s">
        <v>118</v>
      </c>
      <c r="C54" s="65" t="s">
        <v>119</v>
      </c>
      <c r="D54" s="65" t="s">
        <v>78</v>
      </c>
      <c r="E54" s="65">
        <v>11</v>
      </c>
      <c r="F54" s="65" t="s">
        <v>19</v>
      </c>
      <c r="G54" s="66">
        <v>2500000</v>
      </c>
      <c r="H54" s="65" t="s">
        <v>30</v>
      </c>
      <c r="I54" s="67">
        <v>132</v>
      </c>
      <c r="J54" s="67">
        <v>42</v>
      </c>
      <c r="K54" s="68">
        <v>0.09</v>
      </c>
      <c r="L54" s="69">
        <v>42828</v>
      </c>
      <c r="M54" s="322"/>
      <c r="N54" s="258"/>
      <c r="O54" s="258"/>
      <c r="P54" s="258"/>
      <c r="Q54" s="259"/>
    </row>
    <row r="55" spans="1:17" ht="15">
      <c r="A55" s="72">
        <v>17094</v>
      </c>
      <c r="B55" s="72" t="s">
        <v>120</v>
      </c>
      <c r="C55" s="72" t="s">
        <v>119</v>
      </c>
      <c r="D55" s="72" t="s">
        <v>78</v>
      </c>
      <c r="E55" s="72">
        <v>11</v>
      </c>
      <c r="F55" s="72" t="s">
        <v>19</v>
      </c>
      <c r="G55" s="73">
        <v>2500000</v>
      </c>
      <c r="H55" s="72" t="s">
        <v>8</v>
      </c>
      <c r="I55" s="74">
        <v>128</v>
      </c>
      <c r="J55" s="74">
        <v>42</v>
      </c>
      <c r="K55" s="75">
        <v>0.09</v>
      </c>
      <c r="L55" s="76">
        <v>42828</v>
      </c>
      <c r="M55" s="323"/>
      <c r="N55" s="324"/>
      <c r="O55" s="324"/>
      <c r="P55" s="324"/>
      <c r="Q55" s="325"/>
    </row>
    <row r="56" spans="1:17" ht="15">
      <c r="A56" s="65">
        <v>17258</v>
      </c>
      <c r="B56" s="65" t="s">
        <v>123</v>
      </c>
      <c r="C56" s="65" t="s">
        <v>124</v>
      </c>
      <c r="D56" s="65" t="s">
        <v>125</v>
      </c>
      <c r="E56" s="65">
        <v>10</v>
      </c>
      <c r="F56" s="65" t="s">
        <v>19</v>
      </c>
      <c r="G56" s="66">
        <v>1000000</v>
      </c>
      <c r="H56" s="65" t="s">
        <v>8</v>
      </c>
      <c r="I56" s="67">
        <v>88</v>
      </c>
      <c r="J56" s="67">
        <v>8</v>
      </c>
      <c r="K56" s="68">
        <v>0.09</v>
      </c>
      <c r="L56" s="69">
        <v>42828</v>
      </c>
      <c r="M56" s="322" t="s">
        <v>129</v>
      </c>
      <c r="N56" s="258"/>
      <c r="O56" s="258"/>
      <c r="P56" s="258"/>
      <c r="Q56" s="259"/>
    </row>
    <row r="57" spans="1:17" ht="15">
      <c r="A57" s="65">
        <v>17069</v>
      </c>
      <c r="B57" s="65" t="s">
        <v>126</v>
      </c>
      <c r="C57" s="65" t="s">
        <v>127</v>
      </c>
      <c r="D57" s="65" t="s">
        <v>128</v>
      </c>
      <c r="E57" s="65">
        <v>8</v>
      </c>
      <c r="F57" s="65" t="s">
        <v>19</v>
      </c>
      <c r="G57" s="66">
        <v>0</v>
      </c>
      <c r="H57" s="65" t="s">
        <v>20</v>
      </c>
      <c r="I57" s="67">
        <v>100</v>
      </c>
      <c r="J57" s="67">
        <v>30</v>
      </c>
      <c r="K57" s="68">
        <v>0.09</v>
      </c>
      <c r="L57" s="69">
        <v>42828</v>
      </c>
      <c r="M57" s="322" t="s">
        <v>149</v>
      </c>
      <c r="N57" s="258"/>
      <c r="O57" s="258"/>
      <c r="P57" s="258"/>
      <c r="Q57" s="259"/>
    </row>
    <row r="58" spans="1:17" ht="15">
      <c r="A58" s="65">
        <v>17416</v>
      </c>
      <c r="B58" s="65" t="s">
        <v>139</v>
      </c>
      <c r="C58" s="65" t="s">
        <v>17</v>
      </c>
      <c r="D58" s="65" t="s">
        <v>18</v>
      </c>
      <c r="E58" s="65">
        <v>7</v>
      </c>
      <c r="F58" s="65" t="s">
        <v>19</v>
      </c>
      <c r="G58" s="66">
        <v>3000000</v>
      </c>
      <c r="H58" s="65" t="s">
        <v>8</v>
      </c>
      <c r="I58" s="67">
        <v>240</v>
      </c>
      <c r="J58" s="67">
        <v>20</v>
      </c>
      <c r="K58" s="68">
        <v>0.04</v>
      </c>
      <c r="L58" s="69">
        <v>42829</v>
      </c>
      <c r="M58" s="322"/>
      <c r="N58" s="258"/>
      <c r="O58" s="258"/>
      <c r="P58" s="258"/>
      <c r="Q58" s="259"/>
    </row>
    <row r="59" spans="1:17" ht="15">
      <c r="A59" s="287" t="s">
        <v>134</v>
      </c>
      <c r="B59" s="288"/>
      <c r="C59" s="288"/>
      <c r="D59" s="288"/>
      <c r="E59" s="288"/>
      <c r="F59" s="288"/>
      <c r="G59" s="47">
        <f>SUM(G31,G40,G44:G48,G51)</f>
        <v>8695000</v>
      </c>
      <c r="H59" s="87"/>
      <c r="I59" s="88">
        <f>SUM(I31,I40,I44,I45,I46,I47,I48,I51)</f>
        <v>545</v>
      </c>
      <c r="J59" s="88">
        <f>SUM(J31,J40,J44,J45,J46,J47,J48,J51)</f>
        <v>119</v>
      </c>
      <c r="K59" s="299"/>
      <c r="L59" s="258"/>
      <c r="M59" s="258"/>
      <c r="N59" s="258"/>
      <c r="O59" s="258"/>
      <c r="P59" s="258"/>
      <c r="Q59" s="259"/>
    </row>
    <row r="60" spans="1:17" ht="15">
      <c r="A60" s="326" t="s">
        <v>133</v>
      </c>
      <c r="B60" s="327"/>
      <c r="C60" s="327"/>
      <c r="D60" s="327"/>
      <c r="E60" s="327"/>
      <c r="F60" s="327"/>
      <c r="G60" s="66">
        <f>SUM(G32:G39,G41:G43,G49:G50,G52:G58)</f>
        <v>43381558</v>
      </c>
      <c r="H60" s="87"/>
      <c r="I60" s="89">
        <f>SUM(I32:I39,I41:I43,I49:I50,I52:I58)</f>
        <v>3310</v>
      </c>
      <c r="J60" s="89">
        <f>SUM(J32:J39,J41:J43,J49:J50,J52:J58)</f>
        <v>706</v>
      </c>
      <c r="K60" s="299"/>
      <c r="L60" s="258"/>
      <c r="M60" s="258"/>
      <c r="N60" s="258"/>
      <c r="O60" s="258"/>
      <c r="P60" s="258"/>
      <c r="Q60" s="259"/>
    </row>
    <row r="61" spans="1:17" ht="15.75">
      <c r="A61" s="311" t="s">
        <v>135</v>
      </c>
      <c r="B61" s="312"/>
      <c r="C61" s="312"/>
      <c r="D61" s="312"/>
      <c r="E61" s="312"/>
      <c r="F61" s="312"/>
      <c r="G61" s="83">
        <f>SUM(G59:G60)</f>
        <v>52076558</v>
      </c>
      <c r="H61" s="84" t="s">
        <v>6</v>
      </c>
      <c r="I61" s="90">
        <f>SUM(I59:I60)</f>
        <v>3855</v>
      </c>
      <c r="J61" s="90">
        <f>SUM(J59:J60)</f>
        <v>825</v>
      </c>
      <c r="K61" s="313"/>
      <c r="L61" s="230"/>
      <c r="M61" s="230"/>
      <c r="N61" s="230"/>
      <c r="O61" s="230"/>
      <c r="P61" s="230"/>
      <c r="Q61" s="314"/>
    </row>
    <row r="62" spans="6:7" ht="15">
      <c r="F62" s="102"/>
      <c r="G62" s="55"/>
    </row>
    <row r="63" spans="1:13" ht="15">
      <c r="A63" s="286" t="s">
        <v>136</v>
      </c>
      <c r="B63" s="286"/>
      <c r="C63" s="286"/>
      <c r="D63" s="286"/>
      <c r="E63" s="286"/>
      <c r="F63" s="286"/>
      <c r="G63" s="286"/>
      <c r="H63" s="286"/>
      <c r="I63" s="286"/>
      <c r="J63" s="286"/>
      <c r="K63" s="286"/>
      <c r="L63" s="286"/>
      <c r="M63" s="286"/>
    </row>
    <row r="64" spans="1:13" ht="15">
      <c r="A64" s="286" t="s">
        <v>29</v>
      </c>
      <c r="B64" s="286"/>
      <c r="C64" s="286"/>
      <c r="D64" s="286"/>
      <c r="E64" s="286"/>
      <c r="F64" s="286"/>
      <c r="G64" s="286"/>
      <c r="H64" s="286"/>
      <c r="I64" s="286"/>
      <c r="J64" s="286"/>
      <c r="K64" s="286"/>
      <c r="L64" s="286"/>
      <c r="M64" s="286"/>
    </row>
    <row r="65" spans="1:13" ht="15">
      <c r="A65" s="286" t="s">
        <v>24</v>
      </c>
      <c r="B65" s="286"/>
      <c r="C65" s="286"/>
      <c r="D65" s="286"/>
      <c r="E65" s="286"/>
      <c r="F65" s="286"/>
      <c r="G65" s="286"/>
      <c r="H65" s="286"/>
      <c r="I65" s="286"/>
      <c r="J65" s="286"/>
      <c r="K65" s="286"/>
      <c r="L65" s="286"/>
      <c r="M65" s="286"/>
    </row>
  </sheetData>
  <sheetProtection/>
  <mergeCells count="79">
    <mergeCell ref="A1:Q1"/>
    <mergeCell ref="A2:Q2"/>
    <mergeCell ref="A3:Q3"/>
    <mergeCell ref="A4:Q4"/>
    <mergeCell ref="A5:D5"/>
    <mergeCell ref="A8:B8"/>
    <mergeCell ref="H8:J8"/>
    <mergeCell ref="K8:L8"/>
    <mergeCell ref="M8:O8"/>
    <mergeCell ref="P8:Q8"/>
    <mergeCell ref="M9:Q9"/>
    <mergeCell ref="M10:Q10"/>
    <mergeCell ref="M11:Q11"/>
    <mergeCell ref="M12:Q12"/>
    <mergeCell ref="A14:F14"/>
    <mergeCell ref="K14:Q14"/>
    <mergeCell ref="A15:B15"/>
    <mergeCell ref="H15:J15"/>
    <mergeCell ref="K15:L15"/>
    <mergeCell ref="A16:B16"/>
    <mergeCell ref="H16:J16"/>
    <mergeCell ref="K16:L16"/>
    <mergeCell ref="M16:O16"/>
    <mergeCell ref="P16:Q16"/>
    <mergeCell ref="M17:Q17"/>
    <mergeCell ref="M18:Q18"/>
    <mergeCell ref="M19:Q19"/>
    <mergeCell ref="M20:Q20"/>
    <mergeCell ref="M21:Q21"/>
    <mergeCell ref="M22:Q22"/>
    <mergeCell ref="M23:Q23"/>
    <mergeCell ref="A24:F24"/>
    <mergeCell ref="K24:Q24"/>
    <mergeCell ref="M26:P26"/>
    <mergeCell ref="M28:P28"/>
    <mergeCell ref="A29:B29"/>
    <mergeCell ref="M29:P29"/>
    <mergeCell ref="M30:Q30"/>
    <mergeCell ref="M31:Q31"/>
    <mergeCell ref="M32:Q32"/>
    <mergeCell ref="M33:Q33"/>
    <mergeCell ref="M34:Q34"/>
    <mergeCell ref="M35:Q35"/>
    <mergeCell ref="M36:Q36"/>
    <mergeCell ref="M37:Q37"/>
    <mergeCell ref="M38:Q38"/>
    <mergeCell ref="M39:Q39"/>
    <mergeCell ref="M40:Q40"/>
    <mergeCell ref="M41:Q41"/>
    <mergeCell ref="M42:Q42"/>
    <mergeCell ref="M43:Q43"/>
    <mergeCell ref="M44:Q44"/>
    <mergeCell ref="M56:Q56"/>
    <mergeCell ref="M45:Q45"/>
    <mergeCell ref="M46:Q46"/>
    <mergeCell ref="M47:Q47"/>
    <mergeCell ref="M48:Q48"/>
    <mergeCell ref="M49:Q49"/>
    <mergeCell ref="M50:Q50"/>
    <mergeCell ref="A65:M65"/>
    <mergeCell ref="M13:Q13"/>
    <mergeCell ref="M27:P27"/>
    <mergeCell ref="M57:Q57"/>
    <mergeCell ref="M58:Q58"/>
    <mergeCell ref="A59:F59"/>
    <mergeCell ref="K59:Q59"/>
    <mergeCell ref="A60:F60"/>
    <mergeCell ref="K60:Q60"/>
    <mergeCell ref="M51:Q51"/>
    <mergeCell ref="M6:P6"/>
    <mergeCell ref="M7:P7"/>
    <mergeCell ref="A61:F61"/>
    <mergeCell ref="K61:Q61"/>
    <mergeCell ref="A63:M63"/>
    <mergeCell ref="A64:M64"/>
    <mergeCell ref="M52:Q52"/>
    <mergeCell ref="M53:Q53"/>
    <mergeCell ref="M54:Q54"/>
    <mergeCell ref="M55:Q55"/>
  </mergeCells>
  <printOptions/>
  <pageMargins left="0.7" right="0.7" top="0.4" bottom="0.42" header="0.23" footer="0.17"/>
  <pageSetup fitToHeight="2" fitToWidth="1" horizontalDpi="600" verticalDpi="600" orientation="landscape"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asinnott</cp:lastModifiedBy>
  <cp:lastPrinted>2018-01-09T15:10:48Z</cp:lastPrinted>
  <dcterms:created xsi:type="dcterms:W3CDTF">2016-01-21T21:28:19Z</dcterms:created>
  <dcterms:modified xsi:type="dcterms:W3CDTF">2018-01-09T15:18:04Z</dcterms:modified>
  <cp:category/>
  <cp:version/>
  <cp:contentType/>
  <cp:contentStatus/>
</cp:coreProperties>
</file>