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catr\CEAP\Documents and Tools\"/>
    </mc:Choice>
  </mc:AlternateContent>
  <bookViews>
    <workbookView xWindow="0" yWindow="0" windowWidth="28800" windowHeight="12300"/>
  </bookViews>
  <sheets>
    <sheet name="Production Tool" sheetId="1" r:id="rId1"/>
    <sheet name="Performance Evaluatio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D19" i="2"/>
  <c r="C19" i="2"/>
  <c r="C20" i="2" s="1"/>
  <c r="B19" i="2"/>
  <c r="B20" i="2" s="1"/>
  <c r="E16" i="2"/>
  <c r="D16" i="2"/>
  <c r="C16" i="2"/>
  <c r="B16" i="2"/>
  <c r="D15" i="2"/>
  <c r="C15" i="2"/>
  <c r="B15" i="2"/>
  <c r="D11" i="2"/>
  <c r="D12" i="2" s="1"/>
  <c r="C11" i="2"/>
  <c r="C12" i="2" s="1"/>
  <c r="B11" i="2"/>
  <c r="B12" i="2" s="1"/>
  <c r="E12" i="2" s="1"/>
  <c r="G7" i="2"/>
  <c r="D7" i="2"/>
  <c r="C7" i="2"/>
  <c r="B7" i="2"/>
  <c r="I6" i="2"/>
  <c r="G6" i="2"/>
  <c r="G8" i="2" s="1"/>
  <c r="I8" i="2" s="1"/>
  <c r="G9" i="2" s="1"/>
  <c r="I9" i="2" s="1"/>
  <c r="I5" i="2"/>
  <c r="A20" i="1"/>
  <c r="B20" i="1" s="1"/>
  <c r="D20" i="1" s="1"/>
  <c r="E20" i="1" s="1"/>
  <c r="F20" i="1" s="1"/>
  <c r="G20" i="1" s="1"/>
  <c r="G13" i="1"/>
  <c r="F12" i="1"/>
  <c r="F15" i="1" s="1"/>
  <c r="E12" i="1"/>
  <c r="E15" i="1" s="1"/>
  <c r="D12" i="1"/>
  <c r="D15" i="1" s="1"/>
  <c r="C12" i="1"/>
  <c r="C15" i="1" s="1"/>
  <c r="B12" i="1"/>
  <c r="B15" i="1" s="1"/>
  <c r="E11" i="1"/>
  <c r="G10" i="1"/>
  <c r="G11" i="1" s="1"/>
  <c r="G9" i="1"/>
  <c r="B11" i="1" s="1"/>
  <c r="G14" i="1" l="1"/>
  <c r="E20" i="2"/>
  <c r="B22" i="2" s="1"/>
  <c r="C23" i="2"/>
  <c r="B23" i="2" s="1"/>
  <c r="G16" i="1"/>
  <c r="C11" i="1"/>
  <c r="D11" i="1"/>
  <c r="F11" i="1"/>
  <c r="G12" i="1"/>
  <c r="D14" i="1" l="1"/>
  <c r="G15" i="1"/>
</calcChain>
</file>

<file path=xl/sharedStrings.xml><?xml version="1.0" encoding="utf-8"?>
<sst xmlns="http://schemas.openxmlformats.org/spreadsheetml/2006/main" count="70" uniqueCount="65">
  <si>
    <t xml:space="preserve">For best accessibility, use the arrow keys to navigate through this form. </t>
  </si>
  <si>
    <t>Comprehensive Energy Assistance Program (CEAP)</t>
  </si>
  <si>
    <t>Production Schedule Tool</t>
  </si>
  <si>
    <t>Monthly Report:</t>
  </si>
  <si>
    <t>Current Program Year Contract</t>
  </si>
  <si>
    <t>Contract Number:</t>
  </si>
  <si>
    <t>Contract Term:</t>
  </si>
  <si>
    <t>Program Year:</t>
  </si>
  <si>
    <t>Administration</t>
  </si>
  <si>
    <t>Direct Services - Household Crisis</t>
  </si>
  <si>
    <t>Direct Services - Utility Assistance</t>
  </si>
  <si>
    <t>Direct Services - Program Services</t>
  </si>
  <si>
    <t>Travel</t>
  </si>
  <si>
    <t>TOTAL</t>
  </si>
  <si>
    <t>Budget Amount</t>
  </si>
  <si>
    <t>Expenditure</t>
  </si>
  <si>
    <t>Percentage</t>
  </si>
  <si>
    <t>Remaining Dollars</t>
  </si>
  <si>
    <t>Obligated Funds</t>
  </si>
  <si>
    <t>Percentage Including Obligated</t>
  </si>
  <si>
    <t>Remaining Dollars less Obligated</t>
  </si>
  <si>
    <t>Percentage of Total Award Expended and Obligated</t>
  </si>
  <si>
    <t>Data Analysis</t>
  </si>
  <si>
    <t>Weeks Left in Program Year</t>
  </si>
  <si>
    <t>Cumulative Unduplicated Households Served</t>
  </si>
  <si>
    <t>Number of CEAP caseworkers employed</t>
  </si>
  <si>
    <t>Total Direct Service Budget Expended &amp; Obligated</t>
  </si>
  <si>
    <t>Remainining Direct Service Budget to Expend [Budget - (Exp+Oblig)]</t>
  </si>
  <si>
    <t>Average Household Expenditure Prior Year</t>
  </si>
  <si>
    <t>Estimated number of Households still needed to serve</t>
  </si>
  <si>
    <t>Estimated Files to be completed per week</t>
  </si>
  <si>
    <t>Estimated Files to be completed per day</t>
  </si>
  <si>
    <t>Estimated Files to be completed per day per caseworker</t>
  </si>
  <si>
    <t>Historic Performance Evaluation</t>
  </si>
  <si>
    <t>CEAP Performance Evaluation Data Analysis</t>
  </si>
  <si>
    <t>Program Year</t>
  </si>
  <si>
    <t>PY25</t>
  </si>
  <si>
    <t>Contract Term</t>
  </si>
  <si>
    <t>Jan 1 - Dec 31</t>
  </si>
  <si>
    <t>Direct Client Services Budget</t>
  </si>
  <si>
    <t>Avg CEAP caseworkers</t>
  </si>
  <si>
    <t>Est Direct Client Service Budget</t>
  </si>
  <si>
    <t>Avg Annual Unduplicated Households Served</t>
  </si>
  <si>
    <t>Average Household Expenditure</t>
  </si>
  <si>
    <t>Average HH Expenditure</t>
  </si>
  <si>
    <t>Est % of CEAP Denials</t>
  </si>
  <si>
    <t>Est # of Applications to Complete</t>
  </si>
  <si>
    <t>Est Files to be Completed/Week</t>
  </si>
  <si>
    <t>Benchmark Checkpoints</t>
  </si>
  <si>
    <t>Est Files to be Completed per day</t>
  </si>
  <si>
    <t>Est Files to be Completed/ Day/Caseworker</t>
  </si>
  <si>
    <r>
      <t xml:space="preserve">Direct Service Expenditures &amp; Customer Obligations as of </t>
    </r>
    <r>
      <rPr>
        <b/>
        <sz val="11"/>
        <color theme="1"/>
        <rFont val="Calibri"/>
        <family val="2"/>
        <scheme val="minor"/>
      </rPr>
      <t>APRIL</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May 15</t>
    </r>
    <r>
      <rPr>
        <i/>
        <sz val="11"/>
        <color theme="1"/>
        <rFont val="Calibri"/>
        <family val="2"/>
        <scheme val="minor"/>
      </rPr>
      <t>)</t>
    </r>
  </si>
  <si>
    <r>
      <rPr>
        <b/>
        <i/>
        <sz val="11"/>
        <rFont val="Calibri"/>
        <family val="2"/>
        <scheme val="minor"/>
      </rPr>
      <t>Disclaimer</t>
    </r>
    <r>
      <rPr>
        <i/>
        <sz val="11"/>
        <rFont val="Calibri"/>
        <family val="2"/>
        <scheme val="minor"/>
      </rPr>
      <t>: This spreadsheet provides a quick analysis of data. There are countless situations that each Subrecipient can be in, regarding the CEAP program,that this spreadsheet does not include, like the % of denied files, or encumbered UA payments for upcoming months. It is the responsibility of the Subrecipient to stay aware of the expenditure levels in this program, analyze it, and then act accordingly with the end goal of full and allowable contract program expenditures by contract end date. This spreadsheet is simply another tool Subrecipients can use to try and understand what is left to do for the current program year.</t>
    </r>
  </si>
  <si>
    <t>% Expended</t>
  </si>
  <si>
    <t>30% or greater?</t>
  </si>
  <si>
    <r>
      <t xml:space="preserve">Direct Service Expenditures &amp; Customer Obligations as of </t>
    </r>
    <r>
      <rPr>
        <b/>
        <sz val="11"/>
        <color theme="1"/>
        <rFont val="Calibri"/>
        <family val="2"/>
        <scheme val="minor"/>
      </rPr>
      <t>JUNE</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July 15</t>
    </r>
    <r>
      <rPr>
        <i/>
        <sz val="11"/>
        <color theme="1"/>
        <rFont val="Calibri"/>
        <family val="2"/>
        <scheme val="minor"/>
      </rPr>
      <t>)</t>
    </r>
  </si>
  <si>
    <t>50% or greater?</t>
  </si>
  <si>
    <r>
      <t xml:space="preserve">Direct Service Expenditures &amp; Customer Obligations as of </t>
    </r>
    <r>
      <rPr>
        <b/>
        <sz val="11"/>
        <color theme="1"/>
        <rFont val="Calibri"/>
        <family val="2"/>
        <scheme val="minor"/>
      </rPr>
      <t>DECEMBER</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January 15</t>
    </r>
    <r>
      <rPr>
        <i/>
        <sz val="11"/>
        <color theme="1"/>
        <rFont val="Calibri"/>
        <family val="2"/>
        <scheme val="minor"/>
      </rPr>
      <t>)</t>
    </r>
  </si>
  <si>
    <t>Should be 100% expended</t>
  </si>
  <si>
    <t>Obligation % determinations per TAC 6.304</t>
  </si>
  <si>
    <t>Required Expenditure Benchmarks met for last 3 years?</t>
  </si>
  <si>
    <t>Required Expenditure Benchmarks met at end of contract term, for last 3 years?</t>
  </si>
  <si>
    <t>Instructions for completion of this tab are identified within each cell. Please use your last 3 annual contracts for the data on this tab. You do NOT need to include supplemental type contracts in this evaluation.</t>
  </si>
  <si>
    <r>
      <rPr>
        <b/>
        <i/>
        <sz val="10"/>
        <rFont val="Arial"/>
        <family val="2"/>
      </rPr>
      <t>Instructions:</t>
    </r>
    <r>
      <rPr>
        <i/>
        <sz val="10"/>
        <rFont val="Arial"/>
        <family val="2"/>
      </rPr>
      <t xml:space="preserve"> Input accurate numbers, ideally from submitted and approved Monthly Expenditure Reports, in the yellow boxes (cells). The rest of the table should auto-populate the information according to the data input in the appropriate boxes (cells). More detailed instruction is provided in each cell, once selected.</t>
    </r>
  </si>
  <si>
    <r>
      <rPr>
        <b/>
        <i/>
        <sz val="10"/>
        <rFont val="Arial"/>
        <family val="2"/>
      </rPr>
      <t>Disclaimer:</t>
    </r>
    <r>
      <rPr>
        <i/>
        <sz val="10"/>
        <rFont val="Arial"/>
        <family val="2"/>
      </rPr>
      <t xml:space="preserve"> This spreadsheet provides a quick analysis of data. There are countless situations that each Subrecipient can be in, regarding the CEAP program,that this spreadsheet does not include, like the encumbered UA payments for upcoming months, for example. It is the responsibility of the Subrecipient to stay aware of the expenditure levels in this program, analyze it, and then act accordingly with the end goal of full and allowable contract program expenditures. This spreadsheet is simply another tool Subrecipients can use to try and understand what is left to do for the current program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</si>
</sst>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21" x14ac:knownFonts="1">
    <font>
      <sz val="11"/>
      <color theme="1"/>
      <name val="Calibri"/>
      <family val="2"/>
      <scheme val="minor"/>
    </font>
    <font>
      <sz val="11"/>
      <color theme="1"/>
      <name val="Calibri"/>
      <family val="2"/>
      <scheme val="minor"/>
    </font>
    <font>
      <b/>
      <sz val="15"/>
      <color theme="3"/>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
      <name val="Calibri"/>
      <family val="2"/>
      <scheme val="minor"/>
    </font>
    <font>
      <sz val="11"/>
      <name val="Calibri"/>
      <family val="2"/>
      <scheme val="minor"/>
    </font>
    <font>
      <b/>
      <sz val="15"/>
      <name val="Calibri"/>
      <family val="2"/>
      <scheme val="minor"/>
    </font>
    <font>
      <b/>
      <sz val="10"/>
      <name val="Arial"/>
      <family val="2"/>
    </font>
    <font>
      <i/>
      <sz val="10"/>
      <name val="Arial"/>
      <family val="2"/>
    </font>
    <font>
      <sz val="10"/>
      <name val="Arial"/>
      <family val="2"/>
    </font>
    <font>
      <b/>
      <i/>
      <sz val="10"/>
      <name val="Arial"/>
      <family val="2"/>
    </font>
    <font>
      <b/>
      <sz val="9"/>
      <name val="Arial"/>
      <family val="2"/>
    </font>
    <font>
      <b/>
      <sz val="11"/>
      <name val="Calibri"/>
      <family val="2"/>
      <scheme val="minor"/>
    </font>
    <font>
      <i/>
      <sz val="11"/>
      <color theme="1"/>
      <name val="Calibri"/>
      <family val="2"/>
      <scheme val="minor"/>
    </font>
    <font>
      <i/>
      <sz val="10"/>
      <color theme="1"/>
      <name val="Calibri"/>
      <family val="2"/>
      <scheme val="minor"/>
    </font>
    <font>
      <i/>
      <sz val="11"/>
      <name val="Calibri"/>
      <family val="2"/>
      <scheme val="minor"/>
    </font>
    <font>
      <b/>
      <i/>
      <sz val="11"/>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92D050"/>
        <bgColor indexed="64"/>
      </patternFill>
    </fill>
    <fill>
      <patternFill patternType="solid">
        <fgColor theme="1"/>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rgb="FFFFFF99"/>
        <bgColor indexed="64"/>
      </patternFill>
    </fill>
  </fills>
  <borders count="14">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2" applyNumberFormat="0" applyAlignment="0" applyProtection="0"/>
    <xf numFmtId="0" fontId="1" fillId="4" borderId="3" applyNumberFormat="0" applyFont="0" applyAlignment="0" applyProtection="0"/>
  </cellStyleXfs>
  <cellXfs count="85">
    <xf numFmtId="0" fontId="0" fillId="0" borderId="0" xfId="0"/>
    <xf numFmtId="0" fontId="8" fillId="5" borderId="0" xfId="0" applyFont="1" applyFill="1" applyProtection="1"/>
    <xf numFmtId="0" fontId="9" fillId="5" borderId="0" xfId="0" applyFont="1" applyFill="1" applyProtection="1"/>
    <xf numFmtId="0" fontId="11" fillId="6" borderId="10" xfId="2" applyFont="1" applyFill="1" applyBorder="1" applyAlignment="1" applyProtection="1">
      <alignment horizontal="right" wrapText="1"/>
    </xf>
    <xf numFmtId="164" fontId="13" fillId="8" borderId="10" xfId="4" applyNumberFormat="1" applyFont="1" applyFill="1" applyBorder="1" applyAlignment="1" applyProtection="1">
      <alignment horizontal="center"/>
    </xf>
    <xf numFmtId="0" fontId="0" fillId="0"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xf>
    <xf numFmtId="164" fontId="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7" fillId="0" borderId="0" xfId="0" applyFont="1"/>
    <xf numFmtId="0" fontId="0" fillId="9" borderId="10" xfId="0" applyFont="1" applyFill="1" applyBorder="1"/>
    <xf numFmtId="164" fontId="0" fillId="9" borderId="10" xfId="0" applyNumberFormat="1" applyFont="1" applyFill="1" applyBorder="1" applyAlignment="1">
      <alignment horizontal="center"/>
    </xf>
    <xf numFmtId="0" fontId="19" fillId="0" borderId="0" xfId="0" applyFont="1" applyFill="1" applyBorder="1" applyAlignment="1" applyProtection="1">
      <alignment vertical="center" wrapText="1"/>
    </xf>
    <xf numFmtId="0" fontId="0" fillId="0" borderId="0" xfId="0" applyFont="1" applyFill="1" applyBorder="1"/>
    <xf numFmtId="0" fontId="17" fillId="0" borderId="0" xfId="0" applyFont="1" applyFill="1" applyBorder="1" applyAlignment="1">
      <alignment horizontal="left"/>
    </xf>
    <xf numFmtId="164" fontId="0" fillId="0" borderId="0" xfId="0" applyNumberFormat="1" applyFont="1" applyAlignment="1">
      <alignment horizontal="center"/>
    </xf>
    <xf numFmtId="0" fontId="11" fillId="6" borderId="10" xfId="2" applyFont="1" applyFill="1" applyBorder="1" applyAlignment="1" applyProtection="1">
      <alignment horizontal="right" vertical="center" wrapText="1"/>
    </xf>
    <xf numFmtId="0" fontId="15" fillId="6" borderId="10" xfId="2" applyFont="1" applyFill="1" applyBorder="1" applyAlignment="1" applyProtection="1">
      <alignment horizontal="center" wrapText="1"/>
    </xf>
    <xf numFmtId="0" fontId="11" fillId="6" borderId="10" xfId="2" applyFont="1" applyFill="1" applyBorder="1" applyAlignment="1" applyProtection="1">
      <alignment horizontal="center" wrapText="1"/>
    </xf>
    <xf numFmtId="0" fontId="13" fillId="8" borderId="10" xfId="0" applyFont="1" applyFill="1" applyBorder="1" applyProtection="1"/>
    <xf numFmtId="0" fontId="0" fillId="6" borderId="10" xfId="0" applyFont="1" applyFill="1" applyBorder="1"/>
    <xf numFmtId="164" fontId="0" fillId="6" borderId="10" xfId="0" applyNumberFormat="1" applyFont="1" applyFill="1" applyBorder="1" applyAlignment="1">
      <alignment horizontal="center"/>
    </xf>
    <xf numFmtId="164" fontId="6" fillId="6" borderId="10" xfId="0" applyNumberFormat="1" applyFont="1" applyFill="1" applyBorder="1" applyAlignment="1">
      <alignment horizontal="center"/>
    </xf>
    <xf numFmtId="0" fontId="0" fillId="6" borderId="10" xfId="0" applyFont="1" applyFill="1" applyBorder="1" applyAlignment="1">
      <alignment wrapText="1"/>
    </xf>
    <xf numFmtId="10" fontId="6" fillId="6" borderId="10" xfId="0" applyNumberFormat="1" applyFont="1" applyFill="1" applyBorder="1" applyAlignment="1">
      <alignment horizontal="center"/>
    </xf>
    <xf numFmtId="10" fontId="0" fillId="6" borderId="10" xfId="0" applyNumberFormat="1" applyFont="1" applyFill="1" applyBorder="1" applyAlignment="1">
      <alignment horizontal="center"/>
    </xf>
    <xf numFmtId="0" fontId="16" fillId="6" borderId="10" xfId="2" applyFont="1" applyFill="1" applyBorder="1" applyAlignment="1" applyProtection="1">
      <alignment horizontal="center" vertical="center"/>
    </xf>
    <xf numFmtId="0" fontId="9" fillId="6" borderId="10" xfId="0" applyFont="1" applyFill="1" applyBorder="1" applyAlignment="1" applyProtection="1">
      <alignment horizontal="center" vertical="center" wrapText="1"/>
    </xf>
    <xf numFmtId="0" fontId="0" fillId="6" borderId="10" xfId="0" applyFont="1" applyFill="1" applyBorder="1" applyAlignment="1">
      <alignment horizontal="center" vertical="center" wrapText="1"/>
    </xf>
    <xf numFmtId="0" fontId="0" fillId="6" borderId="10" xfId="0" applyFont="1" applyFill="1" applyBorder="1" applyAlignment="1">
      <alignment horizontal="center" vertical="center"/>
    </xf>
    <xf numFmtId="0" fontId="13" fillId="6" borderId="10" xfId="0" applyFont="1" applyFill="1" applyBorder="1" applyAlignment="1" applyProtection="1">
      <alignment horizontal="center" vertical="center" wrapText="1"/>
    </xf>
    <xf numFmtId="0" fontId="13" fillId="8" borderId="10" xfId="0" applyFont="1" applyFill="1" applyBorder="1" applyAlignment="1" applyProtection="1">
      <alignment horizontal="center"/>
    </xf>
    <xf numFmtId="164" fontId="13" fillId="6" borderId="10" xfId="0" applyNumberFormat="1" applyFont="1" applyFill="1" applyBorder="1" applyAlignment="1" applyProtection="1">
      <alignment horizontal="center"/>
    </xf>
    <xf numFmtId="10" fontId="14" fillId="6" borderId="10" xfId="0" applyNumberFormat="1" applyFont="1" applyFill="1" applyBorder="1" applyAlignment="1" applyProtection="1">
      <alignment horizontal="center"/>
    </xf>
    <xf numFmtId="10" fontId="13" fillId="6" borderId="10" xfId="0" applyNumberFormat="1" applyFont="1" applyFill="1" applyBorder="1" applyAlignment="1" applyProtection="1">
      <alignment horizontal="center"/>
    </xf>
    <xf numFmtId="10" fontId="14" fillId="8" borderId="10" xfId="0" applyNumberFormat="1" applyFont="1" applyFill="1" applyBorder="1" applyAlignment="1" applyProtection="1">
      <alignment horizontal="center"/>
    </xf>
    <xf numFmtId="10" fontId="13" fillId="8" borderId="10" xfId="0" applyNumberFormat="1" applyFont="1" applyFill="1" applyBorder="1" applyAlignment="1" applyProtection="1">
      <alignment horizontal="center"/>
    </xf>
    <xf numFmtId="1" fontId="11" fillId="6" borderId="10" xfId="0" applyNumberFormat="1" applyFont="1" applyFill="1" applyBorder="1" applyAlignment="1" applyProtection="1">
      <alignment horizontal="center"/>
    </xf>
    <xf numFmtId="165" fontId="11" fillId="6" borderId="10" xfId="0" applyNumberFormat="1" applyFont="1" applyFill="1" applyBorder="1" applyAlignment="1" applyProtection="1">
      <alignment horizontal="center"/>
    </xf>
    <xf numFmtId="10" fontId="14" fillId="6" borderId="10" xfId="1" applyNumberFormat="1" applyFont="1" applyFill="1" applyBorder="1" applyAlignment="1" applyProtection="1">
      <alignment horizontal="center"/>
    </xf>
    <xf numFmtId="164" fontId="0" fillId="6" borderId="10" xfId="0" applyNumberFormat="1" applyFont="1" applyFill="1" applyBorder="1" applyAlignment="1">
      <alignment horizontal="center" vertical="center"/>
    </xf>
    <xf numFmtId="164" fontId="9" fillId="6" borderId="10" xfId="0" applyNumberFormat="1" applyFont="1" applyFill="1" applyBorder="1" applyAlignment="1" applyProtection="1">
      <alignment horizontal="center" vertical="center"/>
      <protection locked="0"/>
    </xf>
    <xf numFmtId="1" fontId="9" fillId="6" borderId="10" xfId="0" applyNumberFormat="1" applyFont="1" applyFill="1" applyBorder="1" applyAlignment="1" applyProtection="1">
      <alignment horizontal="center" vertical="center"/>
    </xf>
    <xf numFmtId="165" fontId="9" fillId="6" borderId="10" xfId="0" applyNumberFormat="1" applyFont="1" applyFill="1" applyBorder="1" applyAlignment="1" applyProtection="1">
      <alignment horizontal="center" vertical="center"/>
    </xf>
    <xf numFmtId="1" fontId="9" fillId="6" borderId="10" xfId="3" applyNumberFormat="1" applyFont="1" applyFill="1" applyBorder="1" applyAlignment="1" applyProtection="1">
      <alignment horizontal="center" vertical="center" wrapText="1"/>
      <protection locked="0"/>
    </xf>
    <xf numFmtId="0" fontId="13" fillId="11" borderId="10" xfId="0" applyFont="1" applyFill="1" applyBorder="1" applyAlignment="1" applyProtection="1">
      <alignment horizontal="center" vertical="center"/>
      <protection locked="0"/>
    </xf>
    <xf numFmtId="1" fontId="13" fillId="11" borderId="10" xfId="3" applyNumberFormat="1" applyFont="1" applyFill="1" applyBorder="1" applyAlignment="1" applyProtection="1">
      <alignment horizontal="center"/>
      <protection locked="0"/>
    </xf>
    <xf numFmtId="14" fontId="13" fillId="11" borderId="10" xfId="3" applyNumberFormat="1" applyFont="1" applyFill="1" applyBorder="1" applyAlignment="1" applyProtection="1">
      <alignment horizontal="center"/>
      <protection locked="0"/>
    </xf>
    <xf numFmtId="0" fontId="3" fillId="11" borderId="3" xfId="5" applyFont="1" applyFill="1" applyAlignment="1" applyProtection="1">
      <alignment horizontal="center"/>
      <protection locked="0"/>
    </xf>
    <xf numFmtId="164" fontId="13" fillId="11" borderId="10" xfId="0" applyNumberFormat="1" applyFont="1" applyFill="1" applyBorder="1" applyAlignment="1" applyProtection="1">
      <alignment horizontal="center"/>
      <protection locked="0"/>
    </xf>
    <xf numFmtId="164" fontId="13" fillId="11" borderId="10" xfId="4" applyNumberFormat="1" applyFont="1" applyFill="1" applyBorder="1" applyAlignment="1" applyProtection="1">
      <alignment horizontal="center"/>
      <protection locked="0"/>
    </xf>
    <xf numFmtId="0" fontId="13" fillId="11" borderId="10" xfId="3" applyFont="1" applyFill="1" applyBorder="1" applyAlignment="1" applyProtection="1">
      <alignment horizontal="center" vertical="center" wrapText="1"/>
      <protection locked="0"/>
    </xf>
    <xf numFmtId="164" fontId="0" fillId="11" borderId="10" xfId="0" applyNumberFormat="1" applyFont="1" applyFill="1" applyBorder="1" applyAlignment="1">
      <alignment horizontal="center"/>
    </xf>
    <xf numFmtId="1" fontId="0" fillId="11" borderId="10" xfId="0" applyNumberFormat="1" applyFont="1" applyFill="1" applyBorder="1" applyAlignment="1">
      <alignment horizontal="center"/>
    </xf>
    <xf numFmtId="2" fontId="0" fillId="11" borderId="10" xfId="0" applyNumberFormat="1" applyFont="1" applyFill="1" applyBorder="1" applyAlignment="1">
      <alignment horizontal="center"/>
    </xf>
    <xf numFmtId="0" fontId="0" fillId="11" borderId="10" xfId="0" applyFont="1" applyFill="1" applyBorder="1" applyAlignment="1">
      <alignment horizontal="center" vertical="center"/>
    </xf>
    <xf numFmtId="0" fontId="9" fillId="11" borderId="10" xfId="3" applyFont="1" applyFill="1" applyBorder="1" applyAlignment="1" applyProtection="1">
      <alignment horizontal="center" vertical="center" wrapText="1"/>
      <protection locked="0"/>
    </xf>
    <xf numFmtId="2" fontId="9" fillId="11" borderId="10" xfId="3" applyNumberFormat="1" applyFont="1" applyFill="1" applyBorder="1" applyAlignment="1" applyProtection="1">
      <alignment horizontal="center" vertical="center" wrapText="1"/>
      <protection locked="0"/>
    </xf>
    <xf numFmtId="10" fontId="9" fillId="11" borderId="10" xfId="0" applyNumberFormat="1" applyFont="1" applyFill="1" applyBorder="1" applyAlignment="1" applyProtection="1">
      <alignment horizontal="center" vertical="center"/>
    </xf>
    <xf numFmtId="0" fontId="14" fillId="6" borderId="11" xfId="2" applyFont="1" applyFill="1" applyBorder="1" applyAlignment="1" applyProtection="1">
      <alignment horizontal="right" wrapText="1"/>
    </xf>
    <xf numFmtId="0" fontId="14" fillId="6" borderId="12" xfId="2" applyFont="1" applyFill="1" applyBorder="1" applyAlignment="1" applyProtection="1">
      <alignment horizontal="right" wrapText="1"/>
    </xf>
    <xf numFmtId="0" fontId="14" fillId="6" borderId="13" xfId="2" applyFont="1" applyFill="1" applyBorder="1" applyAlignment="1" applyProtection="1">
      <alignment horizontal="right" wrapText="1"/>
    </xf>
    <xf numFmtId="0" fontId="10" fillId="7" borderId="10" xfId="2" applyFont="1" applyFill="1" applyBorder="1" applyAlignment="1" applyProtection="1">
      <alignment horizontal="center"/>
    </xf>
    <xf numFmtId="0" fontId="0" fillId="0" borderId="10" xfId="0" applyBorder="1" applyAlignment="1" applyProtection="1"/>
    <xf numFmtId="0" fontId="12" fillId="6" borderId="10" xfId="0" applyFont="1" applyFill="1" applyBorder="1" applyAlignment="1" applyProtection="1">
      <alignment horizontal="left" vertical="top" wrapText="1"/>
    </xf>
    <xf numFmtId="0" fontId="0" fillId="6" borderId="10" xfId="0" applyFill="1" applyBorder="1" applyAlignment="1" applyProtection="1">
      <alignment horizontal="left" vertical="top" wrapText="1"/>
    </xf>
    <xf numFmtId="0" fontId="10" fillId="10" borderId="4" xfId="2" applyFont="1" applyFill="1" applyBorder="1" applyAlignment="1" applyProtection="1">
      <alignment horizontal="center"/>
    </xf>
    <xf numFmtId="0" fontId="0" fillId="10" borderId="5" xfId="0" applyFill="1" applyBorder="1" applyAlignment="1" applyProtection="1"/>
    <xf numFmtId="0" fontId="0" fillId="10" borderId="6" xfId="0" applyFill="1" applyBorder="1" applyAlignment="1" applyProtection="1"/>
    <xf numFmtId="0" fontId="10" fillId="10" borderId="7" xfId="2" applyFont="1" applyFill="1" applyBorder="1" applyAlignment="1" applyProtection="1">
      <alignment horizontal="center"/>
    </xf>
    <xf numFmtId="0" fontId="0" fillId="10" borderId="8" xfId="0" applyFill="1" applyBorder="1" applyAlignment="1" applyProtection="1"/>
    <xf numFmtId="0" fontId="0" fillId="10" borderId="9" xfId="0" applyFill="1" applyBorder="1" applyAlignment="1" applyProtection="1"/>
    <xf numFmtId="0" fontId="12" fillId="6" borderId="10" xfId="0" applyNumberFormat="1" applyFont="1" applyFill="1" applyBorder="1" applyAlignment="1" applyProtection="1">
      <alignment horizontal="left" wrapText="1"/>
    </xf>
    <xf numFmtId="0" fontId="0" fillId="6" borderId="10" xfId="0" applyFill="1" applyBorder="1" applyAlignment="1" applyProtection="1">
      <alignment horizontal="left" wrapText="1"/>
    </xf>
    <xf numFmtId="0" fontId="13" fillId="8" borderId="10" xfId="0" applyFont="1" applyFill="1" applyBorder="1" applyAlignment="1" applyProtection="1">
      <alignment horizontal="center"/>
    </xf>
    <xf numFmtId="0" fontId="0" fillId="8" borderId="10" xfId="0" applyFill="1" applyBorder="1" applyAlignment="1" applyProtection="1">
      <alignment horizontal="center"/>
    </xf>
    <xf numFmtId="0" fontId="17" fillId="6" borderId="10" xfId="0" applyFont="1" applyFill="1" applyBorder="1" applyAlignment="1">
      <alignment horizontal="left"/>
    </xf>
    <xf numFmtId="0" fontId="0" fillId="6" borderId="10" xfId="0" applyFont="1" applyFill="1" applyBorder="1" applyAlignment="1">
      <alignment horizontal="center" wrapText="1"/>
    </xf>
    <xf numFmtId="0" fontId="5" fillId="8" borderId="10" xfId="0" applyFont="1" applyFill="1" applyBorder="1" applyAlignment="1">
      <alignment horizontal="center"/>
    </xf>
    <xf numFmtId="0" fontId="16" fillId="7" borderId="10" xfId="2" applyFont="1" applyFill="1" applyBorder="1" applyAlignment="1" applyProtection="1">
      <alignment horizontal="center" vertical="center"/>
    </xf>
    <xf numFmtId="0" fontId="19" fillId="6" borderId="10" xfId="0" applyFont="1" applyFill="1" applyBorder="1" applyAlignment="1" applyProtection="1">
      <alignment horizontal="center" vertical="center" wrapText="1"/>
    </xf>
  </cellXfs>
  <cellStyles count="6">
    <cellStyle name="Calculation" xfId="4" builtinId="22"/>
    <cellStyle name="Heading 1" xfId="2" builtinId="16"/>
    <cellStyle name="Input" xfId="3" builtinId="20"/>
    <cellStyle name="Normal" xfId="0" builtinId="0"/>
    <cellStyle name="Note" xfId="5" builtinId="10"/>
    <cellStyle name="Percent" xfId="1"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heetViews>
  <sheetFormatPr defaultRowHeight="15" x14ac:dyDescent="0.25"/>
  <cols>
    <col min="1" max="7" width="12.7109375" customWidth="1"/>
  </cols>
  <sheetData>
    <row r="1" spans="1:7" ht="1.5" customHeight="1" x14ac:dyDescent="0.25">
      <c r="A1" s="1" t="s">
        <v>0</v>
      </c>
      <c r="B1" s="2"/>
      <c r="C1" s="2"/>
      <c r="D1" s="2"/>
      <c r="E1" s="2"/>
      <c r="F1" s="2"/>
      <c r="G1" s="2"/>
    </row>
    <row r="2" spans="1:7" ht="19.5" x14ac:dyDescent="0.3">
      <c r="A2" s="70" t="s">
        <v>1</v>
      </c>
      <c r="B2" s="71"/>
      <c r="C2" s="71"/>
      <c r="D2" s="71"/>
      <c r="E2" s="71"/>
      <c r="F2" s="71"/>
      <c r="G2" s="72"/>
    </row>
    <row r="3" spans="1:7" ht="19.5" x14ac:dyDescent="0.3">
      <c r="A3" s="73" t="s">
        <v>2</v>
      </c>
      <c r="B3" s="74"/>
      <c r="C3" s="74"/>
      <c r="D3" s="74"/>
      <c r="E3" s="74"/>
      <c r="F3" s="74"/>
      <c r="G3" s="75"/>
    </row>
    <row r="4" spans="1:7" ht="42" customHeight="1" x14ac:dyDescent="0.25">
      <c r="A4" s="76" t="s">
        <v>63</v>
      </c>
      <c r="B4" s="77"/>
      <c r="C4" s="77"/>
      <c r="D4" s="77"/>
      <c r="E4" s="77"/>
      <c r="F4" s="77"/>
      <c r="G4" s="77"/>
    </row>
    <row r="5" spans="1:7" ht="25.5" x14ac:dyDescent="0.25">
      <c r="A5" s="20" t="s">
        <v>3</v>
      </c>
      <c r="B5" s="49"/>
      <c r="C5" s="78"/>
      <c r="D5" s="79"/>
      <c r="E5" s="79"/>
      <c r="F5" s="79"/>
      <c r="G5" s="79"/>
    </row>
    <row r="6" spans="1:7" ht="19.5" x14ac:dyDescent="0.3">
      <c r="A6" s="66" t="s">
        <v>4</v>
      </c>
      <c r="B6" s="67"/>
      <c r="C6" s="67"/>
      <c r="D6" s="67"/>
      <c r="E6" s="67"/>
      <c r="F6" s="67"/>
      <c r="G6" s="67"/>
    </row>
    <row r="7" spans="1:7" ht="26.25" x14ac:dyDescent="0.25">
      <c r="A7" s="3" t="s">
        <v>5</v>
      </c>
      <c r="B7" s="50"/>
      <c r="C7" s="3" t="s">
        <v>6</v>
      </c>
      <c r="D7" s="51"/>
      <c r="E7" s="3" t="s">
        <v>7</v>
      </c>
      <c r="F7" s="52"/>
      <c r="G7" s="23"/>
    </row>
    <row r="8" spans="1:7" ht="48.75" x14ac:dyDescent="0.25">
      <c r="A8" s="23"/>
      <c r="B8" s="21" t="s">
        <v>8</v>
      </c>
      <c r="C8" s="21" t="s">
        <v>9</v>
      </c>
      <c r="D8" s="21" t="s">
        <v>10</v>
      </c>
      <c r="E8" s="21" t="s">
        <v>11</v>
      </c>
      <c r="F8" s="22" t="s">
        <v>12</v>
      </c>
      <c r="G8" s="22" t="s">
        <v>13</v>
      </c>
    </row>
    <row r="9" spans="1:7" ht="26.25" x14ac:dyDescent="0.25">
      <c r="A9" s="3" t="s">
        <v>14</v>
      </c>
      <c r="B9" s="53"/>
      <c r="C9" s="53"/>
      <c r="D9" s="53"/>
      <c r="E9" s="53"/>
      <c r="F9" s="53"/>
      <c r="G9" s="36">
        <f>SUM(B9:F9)</f>
        <v>0</v>
      </c>
    </row>
    <row r="10" spans="1:7" x14ac:dyDescent="0.25">
      <c r="A10" s="3" t="s">
        <v>15</v>
      </c>
      <c r="B10" s="53"/>
      <c r="C10" s="53"/>
      <c r="D10" s="53"/>
      <c r="E10" s="53"/>
      <c r="F10" s="53"/>
      <c r="G10" s="36">
        <f>SUM(B10:F10)</f>
        <v>0</v>
      </c>
    </row>
    <row r="11" spans="1:7" x14ac:dyDescent="0.25">
      <c r="A11" s="3" t="s">
        <v>16</v>
      </c>
      <c r="B11" s="37">
        <f>IFERROR(B10/$G$9,0)</f>
        <v>0</v>
      </c>
      <c r="C11" s="38">
        <f>IFERROR(C10/G10,0)</f>
        <v>0</v>
      </c>
      <c r="D11" s="38">
        <f>IFERROR(D10/G10,0)</f>
        <v>0</v>
      </c>
      <c r="E11" s="37">
        <f>IFERROR(E10/(C10+D10+E10),0)</f>
        <v>0</v>
      </c>
      <c r="F11" s="38">
        <f>IFERROR(F10/G10,0)</f>
        <v>0</v>
      </c>
      <c r="G11" s="38">
        <f>IFERROR(G10/G9,0)</f>
        <v>0</v>
      </c>
    </row>
    <row r="12" spans="1:7" ht="26.25" x14ac:dyDescent="0.25">
      <c r="A12" s="3" t="s">
        <v>17</v>
      </c>
      <c r="B12" s="36">
        <f t="shared" ref="B12:G12" si="0">B9-B10</f>
        <v>0</v>
      </c>
      <c r="C12" s="36">
        <f t="shared" si="0"/>
        <v>0</v>
      </c>
      <c r="D12" s="36">
        <f t="shared" si="0"/>
        <v>0</v>
      </c>
      <c r="E12" s="36">
        <f t="shared" si="0"/>
        <v>0</v>
      </c>
      <c r="F12" s="36">
        <f t="shared" si="0"/>
        <v>0</v>
      </c>
      <c r="G12" s="36">
        <f t="shared" si="0"/>
        <v>0</v>
      </c>
    </row>
    <row r="13" spans="1:7" ht="26.25" x14ac:dyDescent="0.25">
      <c r="A13" s="3" t="s">
        <v>18</v>
      </c>
      <c r="B13" s="4"/>
      <c r="C13" s="4"/>
      <c r="D13" s="54"/>
      <c r="E13" s="4"/>
      <c r="F13" s="4"/>
      <c r="G13" s="36">
        <f>SUM(D13)</f>
        <v>0</v>
      </c>
    </row>
    <row r="14" spans="1:7" ht="39" x14ac:dyDescent="0.25">
      <c r="A14" s="3" t="s">
        <v>19</v>
      </c>
      <c r="B14" s="39"/>
      <c r="C14" s="40"/>
      <c r="D14" s="38">
        <f>IFERROR((D13+D10)/($G$12+$G$9),0)</f>
        <v>0</v>
      </c>
      <c r="E14" s="39"/>
      <c r="F14" s="40"/>
      <c r="G14" s="38">
        <f>IFERROR((G13+G10)/G9,0)</f>
        <v>0</v>
      </c>
    </row>
    <row r="15" spans="1:7" ht="39" x14ac:dyDescent="0.25">
      <c r="A15" s="3" t="s">
        <v>20</v>
      </c>
      <c r="B15" s="36">
        <f>B12</f>
        <v>0</v>
      </c>
      <c r="C15" s="36">
        <f>C12</f>
        <v>0</v>
      </c>
      <c r="D15" s="36">
        <f>D12-D13</f>
        <v>0</v>
      </c>
      <c r="E15" s="36">
        <f>E12</f>
        <v>0</v>
      </c>
      <c r="F15" s="36">
        <f>F12</f>
        <v>0</v>
      </c>
      <c r="G15" s="36">
        <f>G12-G13</f>
        <v>0</v>
      </c>
    </row>
    <row r="16" spans="1:7" x14ac:dyDescent="0.25">
      <c r="A16" s="63" t="s">
        <v>21</v>
      </c>
      <c r="B16" s="64"/>
      <c r="C16" s="64"/>
      <c r="D16" s="64"/>
      <c r="E16" s="64"/>
      <c r="F16" s="65"/>
      <c r="G16" s="43">
        <f>IFERROR((G10+G13)/G9,0)</f>
        <v>0</v>
      </c>
    </row>
    <row r="17" spans="1:7" ht="19.5" x14ac:dyDescent="0.3">
      <c r="A17" s="66" t="s">
        <v>22</v>
      </c>
      <c r="B17" s="67"/>
      <c r="C17" s="67"/>
      <c r="D17" s="67"/>
      <c r="E17" s="67"/>
      <c r="F17" s="67"/>
      <c r="G17" s="67"/>
    </row>
    <row r="18" spans="1:7" ht="51" x14ac:dyDescent="0.25">
      <c r="A18" s="34" t="s">
        <v>23</v>
      </c>
      <c r="B18" s="55"/>
      <c r="C18" s="34" t="s">
        <v>24</v>
      </c>
      <c r="D18" s="55"/>
      <c r="E18" s="34" t="s">
        <v>25</v>
      </c>
      <c r="F18" s="55"/>
      <c r="G18" s="35"/>
    </row>
    <row r="19" spans="1:7" ht="76.5" x14ac:dyDescent="0.25">
      <c r="A19" s="34" t="s">
        <v>26</v>
      </c>
      <c r="B19" s="34" t="s">
        <v>27</v>
      </c>
      <c r="C19" s="34" t="s">
        <v>28</v>
      </c>
      <c r="D19" s="34" t="s">
        <v>29</v>
      </c>
      <c r="E19" s="34" t="s">
        <v>30</v>
      </c>
      <c r="F19" s="34" t="s">
        <v>31</v>
      </c>
      <c r="G19" s="34" t="s">
        <v>32</v>
      </c>
    </row>
    <row r="20" spans="1:7" x14ac:dyDescent="0.25">
      <c r="A20" s="36">
        <f>SUM(C10:E10)+SUM(C13:E13)</f>
        <v>0</v>
      </c>
      <c r="B20" s="36">
        <f>SUM(C9:E9)-A20</f>
        <v>0</v>
      </c>
      <c r="C20" s="53"/>
      <c r="D20" s="41">
        <f>IFERROR(B20/C20,0)</f>
        <v>0</v>
      </c>
      <c r="E20" s="41">
        <f>IFERROR(D20/B18,0)</f>
        <v>0</v>
      </c>
      <c r="F20" s="42">
        <f>IFERROR(E20/5,0)</f>
        <v>0</v>
      </c>
      <c r="G20" s="42">
        <f>IFERROR(F20/F18,0)</f>
        <v>0</v>
      </c>
    </row>
    <row r="21" spans="1:7" ht="81" customHeight="1" x14ac:dyDescent="0.25">
      <c r="A21" s="68" t="s">
        <v>64</v>
      </c>
      <c r="B21" s="69"/>
      <c r="C21" s="69"/>
      <c r="D21" s="69"/>
      <c r="E21" s="69"/>
      <c r="F21" s="69"/>
      <c r="G21" s="69"/>
    </row>
  </sheetData>
  <mergeCells count="8">
    <mergeCell ref="A16:F16"/>
    <mergeCell ref="A17:G17"/>
    <mergeCell ref="A21:G21"/>
    <mergeCell ref="A2:G2"/>
    <mergeCell ref="A3:G3"/>
    <mergeCell ref="A4:G4"/>
    <mergeCell ref="C5:G5"/>
    <mergeCell ref="A6:G6"/>
  </mergeCells>
  <conditionalFormatting sqref="B11">
    <cfRule type="expression" dxfId="1" priority="2" stopIfTrue="1">
      <formula>$B$10&gt;0.0722</formula>
    </cfRule>
  </conditionalFormatting>
  <conditionalFormatting sqref="E11">
    <cfRule type="expression" dxfId="0" priority="1" stopIfTrue="1">
      <formula>$E$10&gt;0.1329</formula>
    </cfRule>
  </conditionalFormatting>
  <dataValidations count="21">
    <dataValidation type="list" allowBlank="1" showInputMessage="1" showErrorMessage="1" prompt="Select the month that matches the monthly expenditure report the numbers for this tool are pulled from." sqref="B5">
      <formula1>"January, February, March, April, May, June, July, August, September, October, November, December, Closeout"</formula1>
    </dataValidation>
    <dataValidation allowBlank="1" showInputMessage="1" showErrorMessage="1" prompt="Use this form to help with your production planning for the CEAP program" sqref="A3"/>
    <dataValidation allowBlank="1" showInputMessage="1" showErrorMessage="1" prompt="Input current program year contract number" sqref="B7"/>
    <dataValidation type="list" allowBlank="1" showInputMessage="1" showErrorMessage="1" prompt="Input current program year contract term" sqref="D7">
      <formula1>"Jan 1 - Dec 31, Other"</formula1>
    </dataValidation>
    <dataValidation allowBlank="1" showInputMessage="1" showErrorMessage="1" prompt="Input the expended amount of the Administration budget." sqref="B10"/>
    <dataValidation allowBlank="1" showInputMessage="1" showErrorMessage="1" prompt="Input the approved Administration budget amount." sqref="B9"/>
    <dataValidation allowBlank="1" showInputMessage="1" showErrorMessage="1" prompt="Input the cumulative, unduplicated, number of households served across both CEAP Components, with the current year's program funds" sqref="D18"/>
    <dataValidation type="whole" allowBlank="1" showInputMessage="1" showErrorMessage="1" prompt="Input the number of weeks remaining in the program year. Be sure to remove any holiday, or non-working weeks remaining in the program year. Max of 47 weeks." sqref="B18">
      <formula1>0</formula1>
      <formula2>47</formula2>
    </dataValidation>
    <dataValidation allowBlank="1" showInputMessage="1" showErrorMessage="1" prompt="Input accurate program year" sqref="F7"/>
    <dataValidation allowBlank="1" showInputMessage="1" showErrorMessage="1" prompt="Input the number of CEAP caseworkers, quantified as Full-Time Equivalent staff" sqref="F18"/>
    <dataValidation allowBlank="1" showInputMessage="1" showErrorMessage="1" prompt="Input the expended amount of the Travel budget." sqref="F10"/>
    <dataValidation allowBlank="1" showInputMessage="1" showErrorMessage="1" prompt="Input the approved Travel budget amount." sqref="F9"/>
    <dataValidation allowBlank="1" showInputMessage="1" showErrorMessage="1" prompt="Input the expended amount of the Program Services budget." sqref="E10"/>
    <dataValidation allowBlank="1" showInputMessage="1" showErrorMessage="1" prompt="Input the expended amount of the Utility Assistance budget." sqref="D10"/>
    <dataValidation allowBlank="1" showInputMessage="1" showErrorMessage="1" prompt="Input the expended amount of the Household Crisis budget." sqref="C10"/>
    <dataValidation allowBlank="1" showInputMessage="1" showErrorMessage="1" prompt="Input the approved Program Services budget amount." sqref="E9"/>
    <dataValidation allowBlank="1" showInputMessage="1" showErrorMessage="1" prompt="Input the approved Utility Assistance budget amount." sqref="D9"/>
    <dataValidation allowBlank="1" showInputMessage="1" showErrorMessage="1" prompt="Input the approved Household Crisis budget amount." sqref="C9"/>
    <dataValidation allowBlank="1" showInputMessage="1" showErrorMessage="1" prompt="Input the obligated amount of the Utility Assistance budget._x000a_Obligated funds are already specifically designated and documented as an allowable expenditure for this budget line item, but have not yet been reported to the Department." sqref="D13"/>
    <dataValidation allowBlank="1" showInputMessage="1" showErrorMessage="1" prompt="This budget line item percentage is capped. See Exhibit A of your CEAP Contract for the percentage cap amount. It is the Subrecipient's responsibility to ensure that by the end of the contract term the maximum allowable percentage is not exceeded." sqref="E11 B11"/>
    <dataValidation allowBlank="1" showInputMessage="1" showErrorMessage="1" prompt="Use data from pervious year, or use cumulative average from previous three years, as provided on &quot;Performance Evaluation&quot; tab." sqref="C2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D2"/>
    </sheetView>
  </sheetViews>
  <sheetFormatPr defaultRowHeight="15" x14ac:dyDescent="0.25"/>
  <cols>
    <col min="1" max="1" width="75.7109375" customWidth="1"/>
    <col min="2" max="4" width="14.7109375" customWidth="1"/>
    <col min="6" max="6" width="40.7109375" customWidth="1"/>
    <col min="7" max="7" width="14.7109375" customWidth="1"/>
    <col min="8" max="8" width="40.7109375" customWidth="1"/>
    <col min="9" max="9" width="14.7109375" customWidth="1"/>
  </cols>
  <sheetData>
    <row r="1" spans="1:9" x14ac:dyDescent="0.25">
      <c r="A1" s="81" t="s">
        <v>62</v>
      </c>
      <c r="B1" s="81"/>
      <c r="C1" s="81"/>
      <c r="D1" s="81"/>
      <c r="E1" s="5"/>
      <c r="F1" s="6"/>
      <c r="G1" s="6"/>
      <c r="H1" s="6"/>
      <c r="I1" s="6"/>
    </row>
    <row r="2" spans="1:9" x14ac:dyDescent="0.25">
      <c r="A2" s="81"/>
      <c r="B2" s="81"/>
      <c r="C2" s="81"/>
      <c r="D2" s="81"/>
      <c r="E2" s="5"/>
      <c r="F2" s="6"/>
      <c r="G2" s="6"/>
      <c r="H2" s="6"/>
      <c r="I2" s="6"/>
    </row>
    <row r="3" spans="1:9" x14ac:dyDescent="0.25">
      <c r="A3" s="82" t="s">
        <v>33</v>
      </c>
      <c r="B3" s="82"/>
      <c r="C3" s="82"/>
      <c r="D3" s="82"/>
      <c r="E3" s="7"/>
      <c r="F3" s="83" t="s">
        <v>34</v>
      </c>
      <c r="G3" s="83"/>
      <c r="H3" s="83"/>
      <c r="I3" s="83"/>
    </row>
    <row r="4" spans="1:9" x14ac:dyDescent="0.25">
      <c r="A4" s="24"/>
      <c r="B4" s="26"/>
      <c r="C4" s="26"/>
      <c r="D4" s="26"/>
      <c r="E4" s="8"/>
      <c r="F4" s="30" t="s">
        <v>35</v>
      </c>
      <c r="G4" s="59" t="s">
        <v>36</v>
      </c>
      <c r="H4" s="33" t="s">
        <v>37</v>
      </c>
      <c r="I4" s="59" t="s">
        <v>38</v>
      </c>
    </row>
    <row r="5" spans="1:9" x14ac:dyDescent="0.25">
      <c r="A5" s="24" t="s">
        <v>39</v>
      </c>
      <c r="B5" s="56"/>
      <c r="C5" s="56"/>
      <c r="D5" s="56"/>
      <c r="E5" s="9"/>
      <c r="F5" s="31" t="s">
        <v>23</v>
      </c>
      <c r="G5" s="60">
        <v>46</v>
      </c>
      <c r="H5" s="31" t="s">
        <v>40</v>
      </c>
      <c r="I5" s="61" t="e">
        <f>AVERAGE(B8:D8)</f>
        <v>#DIV/0!</v>
      </c>
    </row>
    <row r="6" spans="1:9" ht="15" customHeight="1" x14ac:dyDescent="0.25">
      <c r="A6" s="24" t="s">
        <v>24</v>
      </c>
      <c r="B6" s="57"/>
      <c r="C6" s="57"/>
      <c r="D6" s="57"/>
      <c r="E6" s="10"/>
      <c r="F6" s="32" t="s">
        <v>41</v>
      </c>
      <c r="G6" s="44" t="e">
        <f>AVERAGE(B5:D5)</f>
        <v>#DIV/0!</v>
      </c>
      <c r="H6" s="31" t="s">
        <v>42</v>
      </c>
      <c r="I6" s="48" t="e">
        <f>AVERAGE(B6:D6)</f>
        <v>#DIV/0!</v>
      </c>
    </row>
    <row r="7" spans="1:9" x14ac:dyDescent="0.25">
      <c r="A7" s="24" t="s">
        <v>43</v>
      </c>
      <c r="B7" s="25" t="e">
        <f>B5/B6</f>
        <v>#DIV/0!</v>
      </c>
      <c r="C7" s="25" t="e">
        <f>C5/C6</f>
        <v>#DIV/0!</v>
      </c>
      <c r="D7" s="25" t="e">
        <f>D5/D6</f>
        <v>#DIV/0!</v>
      </c>
      <c r="E7" s="9"/>
      <c r="F7" s="31" t="s">
        <v>44</v>
      </c>
      <c r="G7" s="45" t="e">
        <f>AVERAGE(B7:D7)</f>
        <v>#DIV/0!</v>
      </c>
      <c r="H7" s="31" t="s">
        <v>45</v>
      </c>
      <c r="I7" s="62">
        <v>0</v>
      </c>
    </row>
    <row r="8" spans="1:9" x14ac:dyDescent="0.25">
      <c r="A8" s="24" t="s">
        <v>25</v>
      </c>
      <c r="B8" s="58"/>
      <c r="C8" s="58"/>
      <c r="D8" s="58"/>
      <c r="E8" s="11"/>
      <c r="F8" s="31" t="s">
        <v>46</v>
      </c>
      <c r="G8" s="46" t="e">
        <f>(G6/G7)*(1+I7)</f>
        <v>#DIV/0!</v>
      </c>
      <c r="H8" s="31" t="s">
        <v>47</v>
      </c>
      <c r="I8" s="46">
        <f>IFERROR(G8/G5,0)</f>
        <v>0</v>
      </c>
    </row>
    <row r="9" spans="1:9" x14ac:dyDescent="0.25">
      <c r="A9" s="82" t="s">
        <v>48</v>
      </c>
      <c r="B9" s="82"/>
      <c r="C9" s="82"/>
      <c r="D9" s="82"/>
      <c r="E9" s="7"/>
      <c r="F9" s="31" t="s">
        <v>49</v>
      </c>
      <c r="G9" s="47">
        <f>IFERROR(I8/5,0)</f>
        <v>0</v>
      </c>
      <c r="H9" s="31" t="s">
        <v>50</v>
      </c>
      <c r="I9" s="47">
        <f>IFERROR(G9/I5,0)</f>
        <v>0</v>
      </c>
    </row>
    <row r="10" spans="1:9" ht="30" customHeight="1" x14ac:dyDescent="0.25">
      <c r="A10" s="27" t="s">
        <v>51</v>
      </c>
      <c r="B10" s="56"/>
      <c r="C10" s="56"/>
      <c r="D10" s="56"/>
      <c r="E10" s="9"/>
      <c r="F10" s="84" t="s">
        <v>52</v>
      </c>
      <c r="G10" s="84"/>
      <c r="H10" s="84"/>
      <c r="I10" s="84"/>
    </row>
    <row r="11" spans="1:9" x14ac:dyDescent="0.25">
      <c r="A11" s="24" t="s">
        <v>53</v>
      </c>
      <c r="B11" s="29" t="e">
        <f>B10/B5</f>
        <v>#DIV/0!</v>
      </c>
      <c r="C11" s="29" t="e">
        <f>C10/C5</f>
        <v>#DIV/0!</v>
      </c>
      <c r="D11" s="29" t="e">
        <f>D10/D5</f>
        <v>#DIV/0!</v>
      </c>
      <c r="E11" s="12"/>
      <c r="F11" s="84"/>
      <c r="G11" s="84"/>
      <c r="H11" s="84"/>
      <c r="I11" s="84"/>
    </row>
    <row r="12" spans="1:9" x14ac:dyDescent="0.25">
      <c r="A12" s="24" t="s">
        <v>54</v>
      </c>
      <c r="B12" s="25" t="e">
        <f>IF(B11&lt;0.3, "Not Met", "Met")</f>
        <v>#DIV/0!</v>
      </c>
      <c r="C12" s="25" t="e">
        <f>IF(C11&lt;0.3, "Not Met", "Met")</f>
        <v>#DIV/0!</v>
      </c>
      <c r="D12" s="25" t="e">
        <f>IF(D11&lt;0.3, "Not Met", "Met")</f>
        <v>#DIV/0!</v>
      </c>
      <c r="E12" s="13">
        <f>COUNTIF(B12:D12, "Met")</f>
        <v>0</v>
      </c>
      <c r="F12" s="84"/>
      <c r="G12" s="84"/>
      <c r="H12" s="84"/>
      <c r="I12" s="84"/>
    </row>
    <row r="13" spans="1:9" x14ac:dyDescent="0.25">
      <c r="A13" s="14"/>
      <c r="B13" s="15"/>
      <c r="C13" s="15"/>
      <c r="D13" s="15"/>
      <c r="E13" s="9"/>
      <c r="F13" s="84"/>
      <c r="G13" s="84"/>
      <c r="H13" s="84"/>
      <c r="I13" s="84"/>
    </row>
    <row r="14" spans="1:9" ht="30" customHeight="1" x14ac:dyDescent="0.25">
      <c r="A14" s="27" t="s">
        <v>55</v>
      </c>
      <c r="B14" s="56"/>
      <c r="C14" s="56"/>
      <c r="D14" s="56"/>
      <c r="E14" s="9"/>
      <c r="F14" s="84"/>
      <c r="G14" s="84"/>
      <c r="H14" s="84"/>
      <c r="I14" s="84"/>
    </row>
    <row r="15" spans="1:9" x14ac:dyDescent="0.25">
      <c r="A15" s="24" t="s">
        <v>53</v>
      </c>
      <c r="B15" s="29" t="e">
        <f>B14/B5</f>
        <v>#DIV/0!</v>
      </c>
      <c r="C15" s="29" t="e">
        <f>C14/C5</f>
        <v>#DIV/0!</v>
      </c>
      <c r="D15" s="29" t="e">
        <f>D14/D5</f>
        <v>#DIV/0!</v>
      </c>
      <c r="E15" s="12"/>
      <c r="F15" s="16"/>
      <c r="G15" s="16"/>
      <c r="H15" s="16"/>
      <c r="I15" s="16"/>
    </row>
    <row r="16" spans="1:9" x14ac:dyDescent="0.25">
      <c r="A16" s="24" t="s">
        <v>56</v>
      </c>
      <c r="B16" s="25" t="e">
        <f>IF(B15&lt;0.5, "Not Met", "Met")</f>
        <v>#DIV/0!</v>
      </c>
      <c r="C16" s="25" t="e">
        <f>IF(C15&lt;0.5, "Not Met", "Met")</f>
        <v>#DIV/0!</v>
      </c>
      <c r="D16" s="25" t="e">
        <f>IF(D15&lt;0.5, "Not Met", "Met")</f>
        <v>#DIV/0!</v>
      </c>
      <c r="E16" s="13">
        <f>COUNTIF(B16:D16, "Met")</f>
        <v>0</v>
      </c>
      <c r="F16" s="16"/>
      <c r="G16" s="16"/>
      <c r="H16" s="16"/>
      <c r="I16" s="16"/>
    </row>
    <row r="17" spans="1:9" x14ac:dyDescent="0.25">
      <c r="A17" s="14"/>
      <c r="B17" s="15"/>
      <c r="C17" s="15"/>
      <c r="D17" s="15"/>
      <c r="E17" s="9"/>
      <c r="F17" s="16"/>
      <c r="G17" s="16"/>
      <c r="H17" s="16"/>
      <c r="I17" s="16"/>
    </row>
    <row r="18" spans="1:9" ht="30" customHeight="1" x14ac:dyDescent="0.25">
      <c r="A18" s="27" t="s">
        <v>57</v>
      </c>
      <c r="B18" s="56"/>
      <c r="C18" s="56"/>
      <c r="D18" s="56"/>
      <c r="E18" s="9"/>
      <c r="F18" s="17"/>
      <c r="G18" s="17"/>
      <c r="H18" s="17"/>
      <c r="I18" s="17"/>
    </row>
    <row r="19" spans="1:9" x14ac:dyDescent="0.25">
      <c r="A19" s="24" t="s">
        <v>53</v>
      </c>
      <c r="B19" s="29" t="e">
        <f>B18/B5</f>
        <v>#DIV/0!</v>
      </c>
      <c r="C19" s="29" t="e">
        <f>C18/C5</f>
        <v>#DIV/0!</v>
      </c>
      <c r="D19" s="29" t="e">
        <f>D18/D5</f>
        <v>#DIV/0!</v>
      </c>
      <c r="E19" s="12"/>
      <c r="F19" s="6"/>
      <c r="G19" s="6"/>
      <c r="H19" s="6"/>
      <c r="I19" s="6"/>
    </row>
    <row r="20" spans="1:9" x14ac:dyDescent="0.25">
      <c r="A20" s="24" t="s">
        <v>58</v>
      </c>
      <c r="B20" s="25" t="e">
        <f>IF(B19&lt;0.95, "Not Met", "Met")</f>
        <v>#DIV/0!</v>
      </c>
      <c r="C20" s="25" t="e">
        <f>IF(C19&lt;0.95, "Not Met", "Met")</f>
        <v>#DIV/0!</v>
      </c>
      <c r="D20" s="25" t="e">
        <f>IF(D19&lt;0.95, "Not Met", "Met")</f>
        <v>#DIV/0!</v>
      </c>
      <c r="E20" s="13">
        <f>COUNTIF(B20:D20, "Met")</f>
        <v>0</v>
      </c>
      <c r="F20" s="6"/>
      <c r="G20" s="6"/>
      <c r="H20" s="6"/>
      <c r="I20" s="6"/>
    </row>
    <row r="21" spans="1:9" x14ac:dyDescent="0.25">
      <c r="A21" s="80" t="s">
        <v>59</v>
      </c>
      <c r="B21" s="80"/>
      <c r="C21" s="80"/>
      <c r="D21" s="80"/>
      <c r="E21" s="18"/>
      <c r="F21" s="6"/>
      <c r="G21" s="6"/>
      <c r="H21" s="6"/>
      <c r="I21" s="6"/>
    </row>
    <row r="22" spans="1:9" x14ac:dyDescent="0.25">
      <c r="A22" s="24" t="s">
        <v>60</v>
      </c>
      <c r="B22" s="28">
        <f>(E12+E16+E20)/9</f>
        <v>0</v>
      </c>
      <c r="C22" s="13"/>
      <c r="D22" s="18"/>
      <c r="E22" s="18"/>
      <c r="F22" s="6"/>
      <c r="G22" s="6"/>
      <c r="H22" s="6"/>
      <c r="I22" s="6"/>
    </row>
    <row r="23" spans="1:9" x14ac:dyDescent="0.25">
      <c r="A23" s="24" t="s">
        <v>61</v>
      </c>
      <c r="B23" s="28">
        <f>C23/3</f>
        <v>0</v>
      </c>
      <c r="C23" s="13">
        <f>COUNTIF(B20:D20, "Met")</f>
        <v>0</v>
      </c>
      <c r="D23" s="19"/>
      <c r="E23" s="9"/>
      <c r="F23" s="6"/>
      <c r="G23" s="6"/>
      <c r="H23" s="6"/>
      <c r="I23" s="6"/>
    </row>
  </sheetData>
  <mergeCells count="6">
    <mergeCell ref="A21:D21"/>
    <mergeCell ref="A1:D2"/>
    <mergeCell ref="A3:D3"/>
    <mergeCell ref="F3:I3"/>
    <mergeCell ref="A9:D9"/>
    <mergeCell ref="F10:I14"/>
  </mergeCells>
  <dataValidations count="19">
    <dataValidation allowBlank="1" showInputMessage="1" showErrorMessage="1" promptTitle="Files Completed Per Day" prompt="Auto-calculation." sqref="G9"/>
    <dataValidation allowBlank="1" showInputMessage="1" showErrorMessage="1" promptTitle="Applications to Complete" prompt="Auto-calculation." sqref="G8"/>
    <dataValidation allowBlank="1" showInputMessage="1" showErrorMessage="1" promptTitle="Average HH Expenditure" prompt="Auto-calculation." sqref="G7"/>
    <dataValidation allowBlank="1" showInputMessage="1" showErrorMessage="1" promptTitle="Estimated Client Service Budget" prompt="Auto-calculation." sqref="G6"/>
    <dataValidation allowBlank="1" showInputMessage="1" showErrorMessage="1" promptTitle="Files Completed Daily/Caseworker" prompt="Auto-calculation." sqref="I9"/>
    <dataValidation allowBlank="1" showInputMessage="1" showErrorMessage="1" promptTitle="Files to be Completed Per Week" prompt="Auto-calculation." sqref="I8"/>
    <dataValidation allowBlank="1" showInputMessage="1" showErrorMessage="1" promptTitle="CEAP Denial Percentage" prompt="Input the estimated % of CEAP applicants that get denied (over-income, non-responsive, etc). The Department recommends a range of 10% or more, dependent on your service area." sqref="I7"/>
    <dataValidation allowBlank="1" showInputMessage="1" showErrorMessage="1" promptTitle="Unduplicated Households Served" prompt="Input the cumulative, unduplicated, number of households served across both CEAP Components, with the current year's program funds. You can get this data from your client software, or the MPR." sqref="B6"/>
    <dataValidation allowBlank="1" showInputMessage="1" showErrorMessage="1" promptTitle="Number of CEAP Caseworkers" prompt="Input how many CEAP Caseworkers were employed (on average) throughout the program year. This should be total full-time equivalent employees." sqref="B8:D8"/>
    <dataValidation allowBlank="1" showInputMessage="1" showErrorMessage="1" promptTitle="Direct Client Services Budget" prompt="Sum of BUDGET Total for Direct Client Services: Household Crisis + Utility Assistance. Do NOT include Program Services." sqref="B5:D5"/>
    <dataValidation allowBlank="1" showInputMessage="1" showErrorMessage="1" promptTitle="Avg Unduplicated HH Served" prompt="Auto-calculation. Input the cumulative, unduplicated, number of households served across both CEAP Components, with the current year's program funds" sqref="I6"/>
    <dataValidation type="whole" allowBlank="1" showInputMessage="1" showErrorMessage="1" promptTitle="Remaining Weeks in Program Year." prompt="Input the # of weeks remaining in the program year. Take into consideration known factors: holidays, time taken off, slow start in January, etc.  The Department recommends a range of 44-47." sqref="G5">
      <formula1>0</formula1>
      <formula2>47</formula2>
    </dataValidation>
    <dataValidation allowBlank="1" showInputMessage="1" showErrorMessage="1" promptTitle="CEAP Caseworkers" prompt="Auto-calculation. If the auto-calculated number is inaccurate, you can input the number of current CEAP caseworkers, quantified as Full-Time Equivalent staff" sqref="I5"/>
    <dataValidation allowBlank="1" showInputMessage="1" showErrorMessage="1" promptTitle="Number of CEAP Caseworkers" prompt="Input how many CEAP Caseworkers were employed (on average) throughout the program year." sqref="E8"/>
    <dataValidation allowBlank="1" showInputMessage="1" showErrorMessage="1" promptTitle="Expended $$ for Direct Services" prompt="Sum of CUMULATIVE Expended Totals for Direct Services: Household Crisis + Utility Assistance + Program Services. Use $$ numbers from appropriate MER." sqref="B10:E10 B14:E14 B18:E18"/>
    <dataValidation allowBlank="1" showInputMessage="1" showErrorMessage="1" promptTitle="Average Household Expenditure" prompt="Auto calculation: Total Direct Client Service Budget/Cumulative Unduplicated HH Served" sqref="B7:E7"/>
    <dataValidation allowBlank="1" showInputMessage="1" showErrorMessage="1" prompt="Sum of BUDGET Total for Direct Client Services: Household Crisis + Utility Assistance. Do NOT include Program Services." sqref="E5"/>
    <dataValidation allowBlank="1" showInputMessage="1" showErrorMessage="1" promptTitle="Unduplicated Households Served" prompt="Input the cumulative, unduplicated, number of households served across both CEAP Components, with the current year's program funds" sqref="C6:E6"/>
    <dataValidation allowBlank="1" showInputMessage="1" showErrorMessage="1" promptTitle="Program Year" prompt="Input applicable program year (EX PY23) or contract number. Use annual contracts, not supplemental contracts." sqref="B4:D4"/>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Production Tool</vt:lpstr>
      <vt:lpstr>Performance Evaluation</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2024-07-10T19:39:58Z</cp:lastPrinted>
  <dcterms:created xsi:type="dcterms:W3CDTF">2024-07-10T19:31:13Z</dcterms:created>
  <dcterms:modified xsi:type="dcterms:W3CDTF">2024-07-10T20:47:44Z</dcterms:modified>
</cp:coreProperties>
</file>